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andstingsdirektör\Ledningstab Hälsa och sjukvård\Beställarenheten\Tandvård\AAA Nya G\Tandvård - Vuxna\Tandvårdstaxa\"/>
    </mc:Choice>
  </mc:AlternateContent>
  <xr:revisionPtr revIDLastSave="0" documentId="13_ncr:1_{48491E3A-477A-41E2-A91F-D80FCF19D159}" xr6:coauthVersionLast="47" xr6:coauthVersionMax="47" xr10:uidLastSave="{00000000-0000-0000-0000-000000000000}"/>
  <bookViews>
    <workbookView xWindow="-120" yWindow="-120" windowWidth="29040" windowHeight="15840" xr2:uid="{88F9D0CB-AC0C-4EA6-A134-B14EB08B7BE4}"/>
  </bookViews>
  <sheets>
    <sheet name="Lathund 2023" sheetId="1" r:id="rId1"/>
  </sheets>
  <definedNames>
    <definedName name="_xlnm._FilterDatabase" localSheetId="0" hidden="1">'Lathund 2023'!$A$1:$T$337</definedName>
    <definedName name="_xlnm.Print_Area" localSheetId="0">'Lathund 2023'!$A$2:$Q$325</definedName>
    <definedName name="_xlnm.Print_Titles" localSheetId="0">'Lathund 2023'!$2:$2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08" i="1" l="1"/>
  <c r="S308" i="1"/>
  <c r="P308" i="1"/>
  <c r="M308" i="1"/>
  <c r="F308" i="1"/>
  <c r="L308" i="1" s="1"/>
  <c r="T307" i="1"/>
  <c r="S307" i="1"/>
  <c r="P307" i="1"/>
  <c r="M307" i="1"/>
  <c r="L307" i="1"/>
  <c r="F307" i="1"/>
  <c r="T306" i="1"/>
  <c r="S306" i="1"/>
  <c r="P306" i="1"/>
  <c r="M306" i="1"/>
  <c r="L306" i="1"/>
  <c r="F306" i="1"/>
  <c r="T305" i="1"/>
  <c r="S305" i="1"/>
  <c r="P305" i="1"/>
  <c r="M305" i="1"/>
  <c r="L305" i="1"/>
  <c r="F305" i="1"/>
  <c r="M304" i="1"/>
  <c r="L304" i="1"/>
  <c r="T303" i="1"/>
  <c r="P303" i="1"/>
  <c r="S303" i="1" s="1"/>
  <c r="L303" i="1"/>
  <c r="F303" i="1"/>
  <c r="M303" i="1" s="1"/>
  <c r="T302" i="1"/>
  <c r="P302" i="1"/>
  <c r="S302" i="1" s="1"/>
  <c r="L302" i="1"/>
  <c r="F302" i="1"/>
  <c r="M302" i="1" s="1"/>
  <c r="T301" i="1"/>
  <c r="P301" i="1"/>
  <c r="S301" i="1" s="1"/>
  <c r="F301" i="1"/>
  <c r="M301" i="1" s="1"/>
  <c r="L300" i="1"/>
  <c r="F300" i="1"/>
  <c r="O291" i="1"/>
  <c r="L291" i="1"/>
  <c r="K291" i="1"/>
  <c r="J291" i="1"/>
  <c r="I291" i="1"/>
  <c r="H291" i="1"/>
  <c r="E291" i="1"/>
  <c r="O290" i="1"/>
  <c r="L290" i="1"/>
  <c r="P285" i="1"/>
  <c r="O285" i="1"/>
  <c r="F285" i="1"/>
  <c r="E285" i="1" s="1"/>
  <c r="O284" i="1"/>
  <c r="L284" i="1"/>
  <c r="E284" i="1"/>
  <c r="T283" i="1"/>
  <c r="S283" i="1"/>
  <c r="Q283" i="1"/>
  <c r="P283" i="1"/>
  <c r="O283" i="1" s="1"/>
  <c r="S282" i="1"/>
  <c r="Q282" i="1"/>
  <c r="P282" i="1"/>
  <c r="O282" i="1" s="1"/>
  <c r="P281" i="1"/>
  <c r="T281" i="1" s="1"/>
  <c r="F281" i="1"/>
  <c r="L281" i="1" s="1"/>
  <c r="T280" i="1"/>
  <c r="S280" i="1"/>
  <c r="Q280" i="1"/>
  <c r="P280" i="1"/>
  <c r="O280" i="1" s="1"/>
  <c r="F280" i="1"/>
  <c r="L280" i="1" s="1"/>
  <c r="E280" i="1"/>
  <c r="P279" i="1"/>
  <c r="S279" i="1" s="1"/>
  <c r="O279" i="1"/>
  <c r="M279" i="1"/>
  <c r="I279" i="1"/>
  <c r="H279" i="1"/>
  <c r="G279" i="1"/>
  <c r="F279" i="1"/>
  <c r="L279" i="1" s="1"/>
  <c r="E279" i="1"/>
  <c r="S278" i="1"/>
  <c r="R278" i="1"/>
  <c r="Q278" i="1"/>
  <c r="P278" i="1"/>
  <c r="O278" i="1" s="1"/>
  <c r="K278" i="1"/>
  <c r="F278" i="1"/>
  <c r="I278" i="1" s="1"/>
  <c r="E278" i="1"/>
  <c r="O277" i="1"/>
  <c r="S276" i="1"/>
  <c r="Q276" i="1"/>
  <c r="P276" i="1"/>
  <c r="T275" i="1"/>
  <c r="S275" i="1"/>
  <c r="E275" i="1"/>
  <c r="T274" i="1"/>
  <c r="P274" i="1"/>
  <c r="O274" i="1"/>
  <c r="J274" i="1"/>
  <c r="K273" i="1"/>
  <c r="F273" i="1"/>
  <c r="F299" i="1" s="1"/>
  <c r="E273" i="1"/>
  <c r="M273" i="1" s="1"/>
  <c r="L271" i="1"/>
  <c r="K271" i="1"/>
  <c r="J271" i="1"/>
  <c r="E271" i="1"/>
  <c r="E288" i="1" s="1"/>
  <c r="Q270" i="1"/>
  <c r="P270" i="1"/>
  <c r="O270" i="1" s="1"/>
  <c r="F270" i="1"/>
  <c r="L270" i="1" s="1"/>
  <c r="E270" i="1"/>
  <c r="L269" i="1"/>
  <c r="O267" i="1"/>
  <c r="E267" i="1"/>
  <c r="O266" i="1"/>
  <c r="E266" i="1"/>
  <c r="O265" i="1"/>
  <c r="E265" i="1"/>
  <c r="Y264" i="1"/>
  <c r="O264" i="1"/>
  <c r="E264" i="1"/>
  <c r="Y263" i="1"/>
  <c r="E272" i="1" s="1"/>
  <c r="O263" i="1"/>
  <c r="E263" i="1"/>
  <c r="Y262" i="1"/>
  <c r="I271" i="1" s="1"/>
  <c r="W262" i="1"/>
  <c r="W264" i="1" s="1"/>
  <c r="O262" i="1"/>
  <c r="E262" i="1"/>
  <c r="Y261" i="1"/>
  <c r="O276" i="1" s="1"/>
  <c r="W261" i="1"/>
  <c r="O261" i="1"/>
  <c r="E261" i="1"/>
  <c r="O260" i="1"/>
  <c r="E260" i="1"/>
  <c r="O259" i="1"/>
  <c r="E259" i="1"/>
  <c r="O258" i="1"/>
  <c r="E258" i="1"/>
  <c r="O257" i="1"/>
  <c r="E257" i="1"/>
  <c r="O256" i="1"/>
  <c r="E256" i="1"/>
  <c r="O255" i="1"/>
  <c r="E255" i="1"/>
  <c r="O254" i="1"/>
  <c r="E254" i="1"/>
  <c r="O253" i="1"/>
  <c r="E253" i="1"/>
  <c r="O252" i="1"/>
  <c r="E252" i="1"/>
  <c r="T250" i="1"/>
  <c r="S250" i="1"/>
  <c r="Q250" i="1"/>
  <c r="P250" i="1"/>
  <c r="L250" i="1"/>
  <c r="F250" i="1"/>
  <c r="T249" i="1"/>
  <c r="S249" i="1"/>
  <c r="Q249" i="1"/>
  <c r="P249" i="1"/>
  <c r="L249" i="1"/>
  <c r="F249" i="1"/>
  <c r="T248" i="1"/>
  <c r="S248" i="1"/>
  <c r="Q248" i="1"/>
  <c r="P248" i="1"/>
  <c r="L248" i="1"/>
  <c r="F248" i="1"/>
  <c r="T247" i="1"/>
  <c r="S247" i="1"/>
  <c r="Q247" i="1"/>
  <c r="P247" i="1"/>
  <c r="L247" i="1"/>
  <c r="F247" i="1"/>
  <c r="T246" i="1"/>
  <c r="S246" i="1"/>
  <c r="Q246" i="1"/>
  <c r="P246" i="1"/>
  <c r="L246" i="1"/>
  <c r="F246" i="1"/>
  <c r="T245" i="1"/>
  <c r="S245" i="1"/>
  <c r="Q245" i="1"/>
  <c r="P245" i="1"/>
  <c r="L245" i="1"/>
  <c r="F245" i="1"/>
  <c r="T244" i="1"/>
  <c r="S244" i="1"/>
  <c r="Q244" i="1"/>
  <c r="P244" i="1"/>
  <c r="L244" i="1"/>
  <c r="F244" i="1"/>
  <c r="T243" i="1"/>
  <c r="S243" i="1"/>
  <c r="Q243" i="1"/>
  <c r="P243" i="1"/>
  <c r="L243" i="1"/>
  <c r="F243" i="1"/>
  <c r="T242" i="1"/>
  <c r="S242" i="1"/>
  <c r="Q242" i="1"/>
  <c r="P242" i="1"/>
  <c r="L242" i="1"/>
  <c r="F242" i="1"/>
  <c r="T240" i="1"/>
  <c r="S240" i="1"/>
  <c r="R240" i="1"/>
  <c r="Q240" i="1"/>
  <c r="P240" i="1"/>
  <c r="M240" i="1"/>
  <c r="L240" i="1"/>
  <c r="K240" i="1"/>
  <c r="J240" i="1"/>
  <c r="I240" i="1"/>
  <c r="H240" i="1"/>
  <c r="F240" i="1"/>
  <c r="T239" i="1"/>
  <c r="S239" i="1"/>
  <c r="R239" i="1"/>
  <c r="Q239" i="1"/>
  <c r="P239" i="1"/>
  <c r="M239" i="1"/>
  <c r="L239" i="1"/>
  <c r="K239" i="1"/>
  <c r="J239" i="1"/>
  <c r="I239" i="1"/>
  <c r="H239" i="1"/>
  <c r="F239" i="1"/>
  <c r="T238" i="1"/>
  <c r="S238" i="1"/>
  <c r="R238" i="1"/>
  <c r="Q238" i="1"/>
  <c r="P238" i="1"/>
  <c r="M238" i="1"/>
  <c r="L238" i="1"/>
  <c r="K238" i="1"/>
  <c r="J238" i="1"/>
  <c r="I238" i="1"/>
  <c r="H238" i="1"/>
  <c r="F238" i="1"/>
  <c r="T237" i="1"/>
  <c r="S237" i="1"/>
  <c r="R237" i="1"/>
  <c r="Q237" i="1"/>
  <c r="P237" i="1"/>
  <c r="M237" i="1"/>
  <c r="L237" i="1"/>
  <c r="K237" i="1"/>
  <c r="J237" i="1"/>
  <c r="I237" i="1"/>
  <c r="H237" i="1"/>
  <c r="F237" i="1"/>
  <c r="T236" i="1"/>
  <c r="S236" i="1"/>
  <c r="R236" i="1"/>
  <c r="Q236" i="1"/>
  <c r="P236" i="1"/>
  <c r="M236" i="1"/>
  <c r="L236" i="1"/>
  <c r="K236" i="1"/>
  <c r="J236" i="1"/>
  <c r="I236" i="1"/>
  <c r="H236" i="1"/>
  <c r="F236" i="1"/>
  <c r="T235" i="1"/>
  <c r="S235" i="1"/>
  <c r="R235" i="1"/>
  <c r="Q235" i="1"/>
  <c r="P235" i="1"/>
  <c r="M235" i="1"/>
  <c r="L235" i="1"/>
  <c r="K235" i="1"/>
  <c r="J235" i="1"/>
  <c r="I235" i="1"/>
  <c r="H235" i="1"/>
  <c r="F235" i="1"/>
  <c r="T234" i="1"/>
  <c r="S234" i="1"/>
  <c r="R234" i="1"/>
  <c r="Q234" i="1"/>
  <c r="P234" i="1"/>
  <c r="M234" i="1"/>
  <c r="L234" i="1"/>
  <c r="K234" i="1"/>
  <c r="J234" i="1"/>
  <c r="I234" i="1"/>
  <c r="H234" i="1"/>
  <c r="F234" i="1"/>
  <c r="T233" i="1"/>
  <c r="S233" i="1"/>
  <c r="R233" i="1"/>
  <c r="Q233" i="1"/>
  <c r="P233" i="1"/>
  <c r="M233" i="1"/>
  <c r="L233" i="1"/>
  <c r="K233" i="1"/>
  <c r="J233" i="1"/>
  <c r="I233" i="1"/>
  <c r="H233" i="1"/>
  <c r="F233" i="1"/>
  <c r="T232" i="1"/>
  <c r="S232" i="1"/>
  <c r="R232" i="1"/>
  <c r="Q232" i="1"/>
  <c r="P232" i="1"/>
  <c r="M232" i="1"/>
  <c r="L232" i="1"/>
  <c r="K232" i="1"/>
  <c r="J232" i="1"/>
  <c r="H232" i="1"/>
  <c r="F232" i="1"/>
  <c r="T231" i="1"/>
  <c r="S231" i="1"/>
  <c r="R231" i="1"/>
  <c r="Q231" i="1"/>
  <c r="P231" i="1"/>
  <c r="M231" i="1"/>
  <c r="L231" i="1"/>
  <c r="K231" i="1"/>
  <c r="J231" i="1"/>
  <c r="H231" i="1"/>
  <c r="F231" i="1"/>
  <c r="T230" i="1"/>
  <c r="S230" i="1"/>
  <c r="R230" i="1"/>
  <c r="Q230" i="1"/>
  <c r="P230" i="1"/>
  <c r="M230" i="1"/>
  <c r="L230" i="1"/>
  <c r="K230" i="1"/>
  <c r="J230" i="1"/>
  <c r="H230" i="1"/>
  <c r="F230" i="1"/>
  <c r="T228" i="1"/>
  <c r="S228" i="1"/>
  <c r="R228" i="1"/>
  <c r="Q228" i="1"/>
  <c r="P228" i="1"/>
  <c r="M228" i="1"/>
  <c r="K228" i="1"/>
  <c r="J228" i="1"/>
  <c r="H228" i="1"/>
  <c r="F228" i="1"/>
  <c r="T227" i="1"/>
  <c r="S227" i="1"/>
  <c r="R227" i="1"/>
  <c r="Q227" i="1"/>
  <c r="P227" i="1"/>
  <c r="M227" i="1"/>
  <c r="K227" i="1"/>
  <c r="J227" i="1"/>
  <c r="H227" i="1"/>
  <c r="F227" i="1"/>
  <c r="T226" i="1"/>
  <c r="S226" i="1"/>
  <c r="R226" i="1"/>
  <c r="Q226" i="1"/>
  <c r="P226" i="1"/>
  <c r="M226" i="1"/>
  <c r="K226" i="1"/>
  <c r="J226" i="1"/>
  <c r="H226" i="1"/>
  <c r="F226" i="1"/>
  <c r="T225" i="1"/>
  <c r="S225" i="1"/>
  <c r="R225" i="1"/>
  <c r="Q225" i="1"/>
  <c r="P225" i="1"/>
  <c r="M225" i="1"/>
  <c r="K225" i="1"/>
  <c r="J225" i="1"/>
  <c r="H225" i="1"/>
  <c r="F225" i="1"/>
  <c r="T224" i="1"/>
  <c r="S224" i="1"/>
  <c r="R224" i="1"/>
  <c r="Q224" i="1"/>
  <c r="P224" i="1"/>
  <c r="M224" i="1"/>
  <c r="K224" i="1"/>
  <c r="J224" i="1"/>
  <c r="H224" i="1"/>
  <c r="F224" i="1"/>
  <c r="T223" i="1"/>
  <c r="S223" i="1"/>
  <c r="R223" i="1"/>
  <c r="Q223" i="1"/>
  <c r="P223" i="1"/>
  <c r="M223" i="1"/>
  <c r="K223" i="1"/>
  <c r="J223" i="1"/>
  <c r="H223" i="1"/>
  <c r="F223" i="1"/>
  <c r="T222" i="1"/>
  <c r="S222" i="1"/>
  <c r="R222" i="1"/>
  <c r="Q222" i="1"/>
  <c r="P222" i="1"/>
  <c r="M222" i="1"/>
  <c r="K222" i="1"/>
  <c r="J222" i="1"/>
  <c r="H222" i="1"/>
  <c r="F222" i="1"/>
  <c r="T221" i="1"/>
  <c r="S221" i="1"/>
  <c r="R221" i="1"/>
  <c r="Q221" i="1"/>
  <c r="P221" i="1"/>
  <c r="M221" i="1"/>
  <c r="K221" i="1"/>
  <c r="J221" i="1"/>
  <c r="H221" i="1"/>
  <c r="F221" i="1"/>
  <c r="T220" i="1"/>
  <c r="S220" i="1"/>
  <c r="R220" i="1"/>
  <c r="Q220" i="1"/>
  <c r="P220" i="1"/>
  <c r="M220" i="1"/>
  <c r="K220" i="1"/>
  <c r="J220" i="1"/>
  <c r="H220" i="1"/>
  <c r="F220" i="1"/>
  <c r="T219" i="1"/>
  <c r="S219" i="1"/>
  <c r="R219" i="1"/>
  <c r="Q219" i="1"/>
  <c r="P219" i="1"/>
  <c r="M219" i="1"/>
  <c r="K219" i="1"/>
  <c r="J219" i="1"/>
  <c r="H219" i="1"/>
  <c r="F219" i="1"/>
  <c r="T218" i="1"/>
  <c r="S218" i="1"/>
  <c r="R218" i="1"/>
  <c r="Q218" i="1"/>
  <c r="P218" i="1"/>
  <c r="M218" i="1"/>
  <c r="K218" i="1"/>
  <c r="J218" i="1"/>
  <c r="H218" i="1"/>
  <c r="F218" i="1"/>
  <c r="T217" i="1"/>
  <c r="S217" i="1"/>
  <c r="R217" i="1"/>
  <c r="Q217" i="1"/>
  <c r="P217" i="1"/>
  <c r="M217" i="1"/>
  <c r="K217" i="1"/>
  <c r="J217" i="1"/>
  <c r="H217" i="1"/>
  <c r="F217" i="1"/>
  <c r="T216" i="1"/>
  <c r="S216" i="1"/>
  <c r="R216" i="1"/>
  <c r="Q216" i="1"/>
  <c r="P216" i="1"/>
  <c r="M216" i="1"/>
  <c r="K216" i="1"/>
  <c r="J216" i="1"/>
  <c r="H216" i="1"/>
  <c r="F216" i="1"/>
  <c r="T215" i="1"/>
  <c r="S215" i="1"/>
  <c r="R215" i="1"/>
  <c r="Q215" i="1"/>
  <c r="P215" i="1"/>
  <c r="M215" i="1"/>
  <c r="K215" i="1"/>
  <c r="J215" i="1"/>
  <c r="H215" i="1"/>
  <c r="F215" i="1"/>
  <c r="T214" i="1"/>
  <c r="S214" i="1"/>
  <c r="R214" i="1"/>
  <c r="Q214" i="1"/>
  <c r="P214" i="1"/>
  <c r="M214" i="1"/>
  <c r="K214" i="1"/>
  <c r="J214" i="1"/>
  <c r="H214" i="1"/>
  <c r="F214" i="1"/>
  <c r="T213" i="1"/>
  <c r="S213" i="1"/>
  <c r="R213" i="1"/>
  <c r="Q213" i="1"/>
  <c r="P213" i="1"/>
  <c r="M213" i="1"/>
  <c r="K213" i="1"/>
  <c r="J213" i="1"/>
  <c r="H213" i="1"/>
  <c r="F213" i="1"/>
  <c r="T212" i="1"/>
  <c r="S212" i="1"/>
  <c r="R212" i="1"/>
  <c r="Q212" i="1"/>
  <c r="P212" i="1"/>
  <c r="M212" i="1"/>
  <c r="K212" i="1"/>
  <c r="J212" i="1"/>
  <c r="H212" i="1"/>
  <c r="F212" i="1"/>
  <c r="T211" i="1"/>
  <c r="S211" i="1"/>
  <c r="R211" i="1"/>
  <c r="Q211" i="1"/>
  <c r="P211" i="1"/>
  <c r="M211" i="1"/>
  <c r="K211" i="1"/>
  <c r="J211" i="1"/>
  <c r="H211" i="1"/>
  <c r="F211" i="1"/>
  <c r="T210" i="1"/>
  <c r="S210" i="1"/>
  <c r="R210" i="1"/>
  <c r="Q210" i="1"/>
  <c r="P210" i="1"/>
  <c r="M210" i="1"/>
  <c r="K210" i="1"/>
  <c r="J210" i="1"/>
  <c r="H210" i="1"/>
  <c r="F210" i="1"/>
  <c r="T209" i="1"/>
  <c r="S209" i="1"/>
  <c r="R209" i="1"/>
  <c r="Q209" i="1"/>
  <c r="P209" i="1"/>
  <c r="M209" i="1"/>
  <c r="K209" i="1"/>
  <c r="J209" i="1"/>
  <c r="H209" i="1"/>
  <c r="F209" i="1"/>
  <c r="T208" i="1"/>
  <c r="S208" i="1"/>
  <c r="R208" i="1"/>
  <c r="Q208" i="1"/>
  <c r="P208" i="1"/>
  <c r="M208" i="1"/>
  <c r="K208" i="1"/>
  <c r="J208" i="1"/>
  <c r="H208" i="1"/>
  <c r="F208" i="1"/>
  <c r="T207" i="1"/>
  <c r="S207" i="1"/>
  <c r="R207" i="1"/>
  <c r="Q207" i="1"/>
  <c r="P207" i="1"/>
  <c r="M207" i="1"/>
  <c r="K207" i="1"/>
  <c r="J207" i="1"/>
  <c r="H207" i="1"/>
  <c r="F207" i="1"/>
  <c r="T206" i="1"/>
  <c r="S206" i="1"/>
  <c r="R206" i="1"/>
  <c r="Q206" i="1"/>
  <c r="P206" i="1"/>
  <c r="M206" i="1"/>
  <c r="L206" i="1"/>
  <c r="K206" i="1"/>
  <c r="J206" i="1"/>
  <c r="H206" i="1"/>
  <c r="F206" i="1"/>
  <c r="T205" i="1"/>
  <c r="S205" i="1"/>
  <c r="R205" i="1"/>
  <c r="Q205" i="1"/>
  <c r="P205" i="1"/>
  <c r="M205" i="1"/>
  <c r="L205" i="1"/>
  <c r="K205" i="1"/>
  <c r="J205" i="1"/>
  <c r="H205" i="1"/>
  <c r="F205" i="1"/>
  <c r="T204" i="1"/>
  <c r="S204" i="1"/>
  <c r="R204" i="1"/>
  <c r="Q204" i="1"/>
  <c r="P204" i="1"/>
  <c r="M204" i="1"/>
  <c r="L204" i="1"/>
  <c r="K204" i="1"/>
  <c r="J204" i="1"/>
  <c r="H204" i="1"/>
  <c r="F204" i="1"/>
  <c r="T203" i="1"/>
  <c r="S203" i="1"/>
  <c r="R203" i="1"/>
  <c r="Q203" i="1"/>
  <c r="P203" i="1"/>
  <c r="M203" i="1"/>
  <c r="L203" i="1"/>
  <c r="K203" i="1"/>
  <c r="J203" i="1"/>
  <c r="H203" i="1"/>
  <c r="F203" i="1"/>
  <c r="T201" i="1"/>
  <c r="S201" i="1"/>
  <c r="R201" i="1"/>
  <c r="Q201" i="1"/>
  <c r="P201" i="1"/>
  <c r="M201" i="1"/>
  <c r="L201" i="1"/>
  <c r="K201" i="1"/>
  <c r="J201" i="1"/>
  <c r="H201" i="1"/>
  <c r="F201" i="1"/>
  <c r="T200" i="1"/>
  <c r="S200" i="1"/>
  <c r="R200" i="1"/>
  <c r="Q200" i="1"/>
  <c r="P200" i="1"/>
  <c r="M200" i="1"/>
  <c r="L200" i="1"/>
  <c r="K200" i="1"/>
  <c r="J200" i="1"/>
  <c r="H200" i="1"/>
  <c r="F200" i="1"/>
  <c r="T198" i="1"/>
  <c r="S198" i="1"/>
  <c r="R198" i="1"/>
  <c r="Q198" i="1"/>
  <c r="P198" i="1"/>
  <c r="M198" i="1"/>
  <c r="L198" i="1"/>
  <c r="K198" i="1"/>
  <c r="J198" i="1"/>
  <c r="F198" i="1"/>
  <c r="T197" i="1"/>
  <c r="S197" i="1"/>
  <c r="R197" i="1"/>
  <c r="Q197" i="1"/>
  <c r="P197" i="1"/>
  <c r="M197" i="1"/>
  <c r="L197" i="1"/>
  <c r="K197" i="1"/>
  <c r="J197" i="1"/>
  <c r="H197" i="1"/>
  <c r="F197" i="1"/>
  <c r="T196" i="1"/>
  <c r="S196" i="1"/>
  <c r="R196" i="1"/>
  <c r="Q196" i="1"/>
  <c r="P196" i="1"/>
  <c r="M196" i="1"/>
  <c r="L196" i="1"/>
  <c r="K196" i="1"/>
  <c r="J196" i="1"/>
  <c r="H196" i="1"/>
  <c r="F196" i="1"/>
  <c r="T195" i="1"/>
  <c r="S195" i="1"/>
  <c r="R195" i="1"/>
  <c r="Q195" i="1"/>
  <c r="P195" i="1"/>
  <c r="M195" i="1"/>
  <c r="L195" i="1"/>
  <c r="K195" i="1"/>
  <c r="J195" i="1"/>
  <c r="H195" i="1"/>
  <c r="F195" i="1"/>
  <c r="T194" i="1"/>
  <c r="S194" i="1"/>
  <c r="R194" i="1"/>
  <c r="Q194" i="1"/>
  <c r="P194" i="1"/>
  <c r="M194" i="1"/>
  <c r="L194" i="1"/>
  <c r="K194" i="1"/>
  <c r="J194" i="1"/>
  <c r="H194" i="1"/>
  <c r="F194" i="1"/>
  <c r="T192" i="1"/>
  <c r="S192" i="1"/>
  <c r="R192" i="1"/>
  <c r="Q192" i="1"/>
  <c r="P192" i="1"/>
  <c r="M192" i="1"/>
  <c r="L192" i="1"/>
  <c r="K192" i="1"/>
  <c r="J192" i="1"/>
  <c r="H192" i="1"/>
  <c r="F192" i="1"/>
  <c r="T191" i="1"/>
  <c r="S191" i="1"/>
  <c r="R191" i="1"/>
  <c r="Q191" i="1"/>
  <c r="P191" i="1"/>
  <c r="M191" i="1"/>
  <c r="L191" i="1"/>
  <c r="K191" i="1"/>
  <c r="J191" i="1"/>
  <c r="H191" i="1"/>
  <c r="F191" i="1"/>
  <c r="T189" i="1"/>
  <c r="S189" i="1"/>
  <c r="R189" i="1"/>
  <c r="Q189" i="1"/>
  <c r="P189" i="1"/>
  <c r="M189" i="1"/>
  <c r="L189" i="1"/>
  <c r="K189" i="1"/>
  <c r="J189" i="1"/>
  <c r="I189" i="1"/>
  <c r="H189" i="1"/>
  <c r="F189" i="1"/>
  <c r="T188" i="1"/>
  <c r="S188" i="1"/>
  <c r="R188" i="1"/>
  <c r="Q188" i="1"/>
  <c r="P188" i="1"/>
  <c r="M188" i="1"/>
  <c r="L188" i="1"/>
  <c r="K188" i="1"/>
  <c r="J188" i="1"/>
  <c r="I188" i="1"/>
  <c r="H188" i="1"/>
  <c r="F188" i="1"/>
  <c r="T187" i="1"/>
  <c r="S187" i="1"/>
  <c r="R187" i="1"/>
  <c r="Q187" i="1"/>
  <c r="P187" i="1"/>
  <c r="M187" i="1"/>
  <c r="L187" i="1"/>
  <c r="K187" i="1"/>
  <c r="J187" i="1"/>
  <c r="I187" i="1"/>
  <c r="H187" i="1"/>
  <c r="F187" i="1"/>
  <c r="T186" i="1"/>
  <c r="S186" i="1"/>
  <c r="R186" i="1"/>
  <c r="Q186" i="1"/>
  <c r="P186" i="1"/>
  <c r="M186" i="1"/>
  <c r="L186" i="1"/>
  <c r="K186" i="1"/>
  <c r="J186" i="1"/>
  <c r="I186" i="1"/>
  <c r="H186" i="1"/>
  <c r="F186" i="1"/>
  <c r="T184" i="1"/>
  <c r="S184" i="1"/>
  <c r="R184" i="1"/>
  <c r="Q184" i="1"/>
  <c r="P184" i="1"/>
  <c r="M184" i="1"/>
  <c r="L184" i="1"/>
  <c r="K184" i="1"/>
  <c r="J184" i="1"/>
  <c r="I184" i="1"/>
  <c r="H184" i="1"/>
  <c r="F184" i="1"/>
  <c r="T183" i="1"/>
  <c r="S183" i="1"/>
  <c r="R183" i="1"/>
  <c r="Q183" i="1"/>
  <c r="P183" i="1"/>
  <c r="M183" i="1"/>
  <c r="L183" i="1"/>
  <c r="K183" i="1"/>
  <c r="J183" i="1"/>
  <c r="I183" i="1"/>
  <c r="H183" i="1"/>
  <c r="F183" i="1"/>
  <c r="T182" i="1"/>
  <c r="S182" i="1"/>
  <c r="R182" i="1"/>
  <c r="Q182" i="1"/>
  <c r="P182" i="1"/>
  <c r="M182" i="1"/>
  <c r="L182" i="1"/>
  <c r="K182" i="1"/>
  <c r="J182" i="1"/>
  <c r="I182" i="1"/>
  <c r="H182" i="1"/>
  <c r="F182" i="1"/>
  <c r="T181" i="1"/>
  <c r="S181" i="1"/>
  <c r="R181" i="1"/>
  <c r="Q181" i="1"/>
  <c r="P181" i="1"/>
  <c r="M181" i="1"/>
  <c r="L181" i="1"/>
  <c r="K181" i="1"/>
  <c r="J181" i="1"/>
  <c r="I181" i="1"/>
  <c r="H181" i="1"/>
  <c r="F181" i="1"/>
  <c r="T180" i="1"/>
  <c r="S180" i="1"/>
  <c r="R180" i="1"/>
  <c r="Q180" i="1"/>
  <c r="P180" i="1"/>
  <c r="M180" i="1"/>
  <c r="L180" i="1"/>
  <c r="K180" i="1"/>
  <c r="J180" i="1"/>
  <c r="I180" i="1"/>
  <c r="H180" i="1"/>
  <c r="F180" i="1"/>
  <c r="T179" i="1"/>
  <c r="S179" i="1"/>
  <c r="R179" i="1"/>
  <c r="Q179" i="1"/>
  <c r="P179" i="1"/>
  <c r="M179" i="1"/>
  <c r="L179" i="1"/>
  <c r="K179" i="1"/>
  <c r="J179" i="1"/>
  <c r="I179" i="1"/>
  <c r="H179" i="1"/>
  <c r="F179" i="1"/>
  <c r="T178" i="1"/>
  <c r="S178" i="1"/>
  <c r="R178" i="1"/>
  <c r="Q178" i="1"/>
  <c r="P178" i="1"/>
  <c r="M178" i="1"/>
  <c r="L178" i="1"/>
  <c r="K178" i="1"/>
  <c r="J178" i="1"/>
  <c r="I178" i="1"/>
  <c r="H178" i="1"/>
  <c r="F178" i="1"/>
  <c r="G178" i="1" s="1"/>
  <c r="T177" i="1"/>
  <c r="S177" i="1"/>
  <c r="R177" i="1"/>
  <c r="Q177" i="1"/>
  <c r="P177" i="1"/>
  <c r="M177" i="1"/>
  <c r="L177" i="1"/>
  <c r="K177" i="1"/>
  <c r="J177" i="1"/>
  <c r="I177" i="1"/>
  <c r="H177" i="1"/>
  <c r="F177" i="1"/>
  <c r="G177" i="1" s="1"/>
  <c r="T175" i="1"/>
  <c r="S175" i="1"/>
  <c r="R175" i="1"/>
  <c r="Q175" i="1"/>
  <c r="P175" i="1"/>
  <c r="M175" i="1"/>
  <c r="L175" i="1"/>
  <c r="K175" i="1"/>
  <c r="J175" i="1"/>
  <c r="I175" i="1"/>
  <c r="H175" i="1"/>
  <c r="F175" i="1"/>
  <c r="T174" i="1"/>
  <c r="S174" i="1"/>
  <c r="R174" i="1"/>
  <c r="Q174" i="1"/>
  <c r="P174" i="1"/>
  <c r="M174" i="1"/>
  <c r="L174" i="1"/>
  <c r="K174" i="1"/>
  <c r="J174" i="1"/>
  <c r="I174" i="1"/>
  <c r="H174" i="1"/>
  <c r="F174" i="1"/>
  <c r="T173" i="1"/>
  <c r="S173" i="1"/>
  <c r="R173" i="1"/>
  <c r="Q173" i="1"/>
  <c r="P173" i="1"/>
  <c r="M173" i="1"/>
  <c r="L173" i="1"/>
  <c r="K173" i="1"/>
  <c r="J173" i="1"/>
  <c r="I173" i="1"/>
  <c r="H173" i="1"/>
  <c r="F173" i="1"/>
  <c r="T172" i="1"/>
  <c r="S172" i="1"/>
  <c r="R172" i="1"/>
  <c r="Q172" i="1"/>
  <c r="P172" i="1"/>
  <c r="M172" i="1"/>
  <c r="L172" i="1"/>
  <c r="K172" i="1"/>
  <c r="J172" i="1"/>
  <c r="I172" i="1"/>
  <c r="H172" i="1"/>
  <c r="F172" i="1"/>
  <c r="T171" i="1"/>
  <c r="S171" i="1"/>
  <c r="R171" i="1"/>
  <c r="Q171" i="1"/>
  <c r="P171" i="1"/>
  <c r="M171" i="1"/>
  <c r="L171" i="1"/>
  <c r="K171" i="1"/>
  <c r="J171" i="1"/>
  <c r="H171" i="1"/>
  <c r="F171" i="1"/>
  <c r="T170" i="1"/>
  <c r="S170" i="1"/>
  <c r="R170" i="1"/>
  <c r="Q170" i="1"/>
  <c r="P170" i="1"/>
  <c r="M170" i="1"/>
  <c r="L170" i="1"/>
  <c r="K170" i="1"/>
  <c r="J170" i="1"/>
  <c r="H170" i="1"/>
  <c r="F170" i="1"/>
  <c r="T169" i="1"/>
  <c r="S169" i="1"/>
  <c r="R169" i="1"/>
  <c r="Q169" i="1"/>
  <c r="P169" i="1"/>
  <c r="M169" i="1"/>
  <c r="L169" i="1"/>
  <c r="K169" i="1"/>
  <c r="J169" i="1"/>
  <c r="I169" i="1"/>
  <c r="H169" i="1"/>
  <c r="F169" i="1"/>
  <c r="T168" i="1"/>
  <c r="S168" i="1"/>
  <c r="R168" i="1"/>
  <c r="Q168" i="1"/>
  <c r="P168" i="1"/>
  <c r="M168" i="1"/>
  <c r="L168" i="1"/>
  <c r="K168" i="1"/>
  <c r="J168" i="1"/>
  <c r="I168" i="1"/>
  <c r="H168" i="1"/>
  <c r="F168" i="1"/>
  <c r="T167" i="1"/>
  <c r="S167" i="1"/>
  <c r="R167" i="1"/>
  <c r="Q167" i="1"/>
  <c r="P167" i="1"/>
  <c r="M167" i="1"/>
  <c r="L167" i="1"/>
  <c r="K167" i="1"/>
  <c r="J167" i="1"/>
  <c r="I167" i="1"/>
  <c r="H167" i="1"/>
  <c r="F167" i="1"/>
  <c r="T166" i="1"/>
  <c r="S166" i="1"/>
  <c r="R166" i="1"/>
  <c r="Q166" i="1"/>
  <c r="P166" i="1"/>
  <c r="M166" i="1"/>
  <c r="L166" i="1"/>
  <c r="K166" i="1"/>
  <c r="J166" i="1"/>
  <c r="I166" i="1"/>
  <c r="H166" i="1"/>
  <c r="F166" i="1"/>
  <c r="T164" i="1"/>
  <c r="S164" i="1"/>
  <c r="R164" i="1"/>
  <c r="Q164" i="1"/>
  <c r="P164" i="1"/>
  <c r="M164" i="1"/>
  <c r="L164" i="1"/>
  <c r="K164" i="1"/>
  <c r="J164" i="1"/>
  <c r="H164" i="1"/>
  <c r="F164" i="1"/>
  <c r="T163" i="1"/>
  <c r="S163" i="1"/>
  <c r="R163" i="1"/>
  <c r="Q163" i="1"/>
  <c r="P163" i="1"/>
  <c r="M163" i="1"/>
  <c r="L163" i="1"/>
  <c r="K163" i="1"/>
  <c r="J163" i="1"/>
  <c r="H163" i="1"/>
  <c r="F163" i="1"/>
  <c r="T162" i="1"/>
  <c r="S162" i="1"/>
  <c r="R162" i="1"/>
  <c r="Q162" i="1"/>
  <c r="P162" i="1"/>
  <c r="M162" i="1"/>
  <c r="L162" i="1"/>
  <c r="K162" i="1"/>
  <c r="J162" i="1"/>
  <c r="H162" i="1"/>
  <c r="F162" i="1"/>
  <c r="T161" i="1"/>
  <c r="S161" i="1"/>
  <c r="R161" i="1"/>
  <c r="Q161" i="1"/>
  <c r="P161" i="1"/>
  <c r="M161" i="1"/>
  <c r="L161" i="1"/>
  <c r="K161" i="1"/>
  <c r="J161" i="1"/>
  <c r="H161" i="1"/>
  <c r="G161" i="1"/>
  <c r="F161" i="1"/>
  <c r="T160" i="1"/>
  <c r="S160" i="1"/>
  <c r="R160" i="1"/>
  <c r="Q160" i="1"/>
  <c r="P160" i="1"/>
  <c r="M160" i="1"/>
  <c r="L160" i="1"/>
  <c r="K160" i="1"/>
  <c r="J160" i="1"/>
  <c r="H160" i="1"/>
  <c r="G160" i="1"/>
  <c r="F160" i="1"/>
  <c r="T157" i="1"/>
  <c r="S157" i="1"/>
  <c r="R157" i="1"/>
  <c r="Q157" i="1"/>
  <c r="P157" i="1"/>
  <c r="M157" i="1"/>
  <c r="L157" i="1"/>
  <c r="K157" i="1"/>
  <c r="J157" i="1"/>
  <c r="F157" i="1"/>
  <c r="T156" i="1"/>
  <c r="S156" i="1"/>
  <c r="R156" i="1"/>
  <c r="Q156" i="1"/>
  <c r="P156" i="1"/>
  <c r="M156" i="1"/>
  <c r="L156" i="1"/>
  <c r="K156" i="1"/>
  <c r="J156" i="1"/>
  <c r="H156" i="1"/>
  <c r="F156" i="1"/>
  <c r="T154" i="1"/>
  <c r="S154" i="1"/>
  <c r="R154" i="1"/>
  <c r="Q154" i="1"/>
  <c r="P154" i="1"/>
  <c r="M154" i="1"/>
  <c r="L154" i="1"/>
  <c r="K154" i="1"/>
  <c r="J154" i="1"/>
  <c r="F154" i="1"/>
  <c r="T153" i="1"/>
  <c r="S153" i="1"/>
  <c r="R153" i="1"/>
  <c r="Q153" i="1"/>
  <c r="P153" i="1"/>
  <c r="M153" i="1"/>
  <c r="L153" i="1"/>
  <c r="K153" i="1"/>
  <c r="J153" i="1"/>
  <c r="H153" i="1"/>
  <c r="F153" i="1"/>
  <c r="T152" i="1"/>
  <c r="S152" i="1"/>
  <c r="R152" i="1"/>
  <c r="Q152" i="1"/>
  <c r="P152" i="1"/>
  <c r="M152" i="1"/>
  <c r="L152" i="1"/>
  <c r="K152" i="1"/>
  <c r="J152" i="1"/>
  <c r="H152" i="1"/>
  <c r="F152" i="1"/>
  <c r="T151" i="1"/>
  <c r="S151" i="1"/>
  <c r="R151" i="1"/>
  <c r="P151" i="1"/>
  <c r="M151" i="1"/>
  <c r="L151" i="1"/>
  <c r="J151" i="1"/>
  <c r="F151" i="1"/>
  <c r="T150" i="1"/>
  <c r="S150" i="1"/>
  <c r="R150" i="1"/>
  <c r="Q150" i="1"/>
  <c r="P150" i="1"/>
  <c r="M150" i="1"/>
  <c r="L150" i="1"/>
  <c r="K150" i="1"/>
  <c r="J150" i="1"/>
  <c r="H150" i="1"/>
  <c r="F150" i="1"/>
  <c r="T149" i="1"/>
  <c r="S149" i="1"/>
  <c r="R149" i="1"/>
  <c r="Q149" i="1"/>
  <c r="P149" i="1"/>
  <c r="M149" i="1"/>
  <c r="L149" i="1"/>
  <c r="K149" i="1"/>
  <c r="J149" i="1"/>
  <c r="H149" i="1"/>
  <c r="F149" i="1"/>
  <c r="T148" i="1"/>
  <c r="S148" i="1"/>
  <c r="R148" i="1"/>
  <c r="Q148" i="1"/>
  <c r="P148" i="1"/>
  <c r="M148" i="1"/>
  <c r="L148" i="1"/>
  <c r="K148" i="1"/>
  <c r="J148" i="1"/>
  <c r="H148" i="1"/>
  <c r="F148" i="1"/>
  <c r="T147" i="1"/>
  <c r="S147" i="1"/>
  <c r="R147" i="1"/>
  <c r="Q147" i="1"/>
  <c r="P147" i="1"/>
  <c r="M147" i="1"/>
  <c r="L147" i="1"/>
  <c r="J147" i="1"/>
  <c r="H147" i="1"/>
  <c r="F147" i="1"/>
  <c r="T146" i="1"/>
  <c r="S146" i="1"/>
  <c r="R146" i="1"/>
  <c r="Q146" i="1"/>
  <c r="P146" i="1"/>
  <c r="M146" i="1"/>
  <c r="L146" i="1"/>
  <c r="J146" i="1"/>
  <c r="H146" i="1"/>
  <c r="F146" i="1"/>
  <c r="T145" i="1"/>
  <c r="S145" i="1"/>
  <c r="R145" i="1"/>
  <c r="Q145" i="1"/>
  <c r="P145" i="1"/>
  <c r="M145" i="1"/>
  <c r="L145" i="1"/>
  <c r="J145" i="1"/>
  <c r="H145" i="1"/>
  <c r="F145" i="1"/>
  <c r="T144" i="1"/>
  <c r="S144" i="1"/>
  <c r="R144" i="1"/>
  <c r="Q144" i="1"/>
  <c r="P144" i="1"/>
  <c r="M144" i="1"/>
  <c r="L144" i="1"/>
  <c r="K144" i="1"/>
  <c r="J144" i="1"/>
  <c r="H144" i="1"/>
  <c r="F144" i="1"/>
  <c r="T143" i="1"/>
  <c r="S143" i="1"/>
  <c r="R143" i="1"/>
  <c r="Q143" i="1"/>
  <c r="P143" i="1"/>
  <c r="M143" i="1"/>
  <c r="L143" i="1"/>
  <c r="K143" i="1"/>
  <c r="J143" i="1"/>
  <c r="H143" i="1"/>
  <c r="F143" i="1"/>
  <c r="T142" i="1"/>
  <c r="S142" i="1"/>
  <c r="R142" i="1"/>
  <c r="Q142" i="1"/>
  <c r="P142" i="1"/>
  <c r="M142" i="1"/>
  <c r="L142" i="1"/>
  <c r="K142" i="1"/>
  <c r="J142" i="1"/>
  <c r="H142" i="1"/>
  <c r="F142" i="1"/>
  <c r="T141" i="1"/>
  <c r="S141" i="1"/>
  <c r="R141" i="1"/>
  <c r="Q141" i="1"/>
  <c r="P141" i="1"/>
  <c r="M141" i="1"/>
  <c r="L141" i="1"/>
  <c r="K141" i="1"/>
  <c r="J141" i="1"/>
  <c r="H141" i="1"/>
  <c r="F141" i="1"/>
  <c r="T140" i="1"/>
  <c r="S140" i="1"/>
  <c r="R140" i="1"/>
  <c r="Q140" i="1"/>
  <c r="P140" i="1"/>
  <c r="M140" i="1"/>
  <c r="L140" i="1"/>
  <c r="K140" i="1"/>
  <c r="J140" i="1"/>
  <c r="H140" i="1"/>
  <c r="F140" i="1"/>
  <c r="T138" i="1"/>
  <c r="S138" i="1"/>
  <c r="R138" i="1"/>
  <c r="Q138" i="1"/>
  <c r="P138" i="1"/>
  <c r="M138" i="1"/>
  <c r="L138" i="1"/>
  <c r="K138" i="1"/>
  <c r="H138" i="1"/>
  <c r="J138" i="1" s="1"/>
  <c r="G138" i="1"/>
  <c r="F138" i="1"/>
  <c r="T137" i="1"/>
  <c r="S137" i="1"/>
  <c r="R137" i="1"/>
  <c r="Q137" i="1"/>
  <c r="P137" i="1"/>
  <c r="M137" i="1"/>
  <c r="L137" i="1"/>
  <c r="K137" i="1"/>
  <c r="H137" i="1"/>
  <c r="I137" i="1" s="1"/>
  <c r="G137" i="1"/>
  <c r="F137" i="1"/>
  <c r="T136" i="1"/>
  <c r="S136" i="1"/>
  <c r="R136" i="1"/>
  <c r="Q136" i="1"/>
  <c r="P136" i="1"/>
  <c r="M136" i="1"/>
  <c r="L136" i="1"/>
  <c r="K136" i="1"/>
  <c r="J136" i="1"/>
  <c r="I136" i="1"/>
  <c r="H136" i="1"/>
  <c r="G136" i="1"/>
  <c r="F136" i="1"/>
  <c r="T135" i="1"/>
  <c r="S135" i="1"/>
  <c r="R135" i="1"/>
  <c r="P135" i="1"/>
  <c r="M135" i="1"/>
  <c r="L135" i="1"/>
  <c r="K135" i="1"/>
  <c r="G135" i="1"/>
  <c r="F135" i="1"/>
  <c r="T134" i="1"/>
  <c r="S134" i="1"/>
  <c r="R134" i="1"/>
  <c r="Q134" i="1"/>
  <c r="P134" i="1"/>
  <c r="M134" i="1"/>
  <c r="L134" i="1"/>
  <c r="K134" i="1"/>
  <c r="H134" i="1"/>
  <c r="J134" i="1" s="1"/>
  <c r="G134" i="1"/>
  <c r="F134" i="1"/>
  <c r="T133" i="1"/>
  <c r="S133" i="1"/>
  <c r="R133" i="1"/>
  <c r="Q133" i="1"/>
  <c r="P133" i="1"/>
  <c r="M133" i="1"/>
  <c r="L133" i="1"/>
  <c r="K133" i="1"/>
  <c r="H133" i="1"/>
  <c r="I133" i="1" s="1"/>
  <c r="G133" i="1"/>
  <c r="F133" i="1"/>
  <c r="T132" i="1"/>
  <c r="S132" i="1"/>
  <c r="R132" i="1"/>
  <c r="P132" i="1"/>
  <c r="M132" i="1"/>
  <c r="L132" i="1"/>
  <c r="K132" i="1"/>
  <c r="G132" i="1"/>
  <c r="F132" i="1"/>
  <c r="T131" i="1"/>
  <c r="S131" i="1"/>
  <c r="R131" i="1"/>
  <c r="Q131" i="1"/>
  <c r="P131" i="1"/>
  <c r="M131" i="1"/>
  <c r="L131" i="1"/>
  <c r="K131" i="1"/>
  <c r="H131" i="1"/>
  <c r="J131" i="1" s="1"/>
  <c r="G131" i="1"/>
  <c r="F131" i="1"/>
  <c r="T130" i="1"/>
  <c r="S130" i="1"/>
  <c r="R130" i="1"/>
  <c r="Q130" i="1"/>
  <c r="P130" i="1"/>
  <c r="M130" i="1"/>
  <c r="L130" i="1"/>
  <c r="K130" i="1"/>
  <c r="H130" i="1"/>
  <c r="J130" i="1" s="1"/>
  <c r="G130" i="1"/>
  <c r="F130" i="1"/>
  <c r="T129" i="1"/>
  <c r="S129" i="1"/>
  <c r="R129" i="1"/>
  <c r="Q129" i="1"/>
  <c r="P129" i="1"/>
  <c r="M129" i="1"/>
  <c r="L129" i="1"/>
  <c r="K129" i="1"/>
  <c r="H129" i="1"/>
  <c r="I129" i="1" s="1"/>
  <c r="G129" i="1"/>
  <c r="F129" i="1"/>
  <c r="T128" i="1"/>
  <c r="S128" i="1"/>
  <c r="R128" i="1"/>
  <c r="Q128" i="1"/>
  <c r="P128" i="1"/>
  <c r="M128" i="1"/>
  <c r="L128" i="1"/>
  <c r="K128" i="1"/>
  <c r="J128" i="1"/>
  <c r="I128" i="1"/>
  <c r="H128" i="1"/>
  <c r="G128" i="1"/>
  <c r="F128" i="1"/>
  <c r="T127" i="1"/>
  <c r="S127" i="1"/>
  <c r="R127" i="1"/>
  <c r="Q127" i="1"/>
  <c r="P127" i="1"/>
  <c r="M127" i="1"/>
  <c r="L127" i="1"/>
  <c r="K127" i="1"/>
  <c r="J127" i="1"/>
  <c r="I127" i="1"/>
  <c r="H127" i="1"/>
  <c r="G127" i="1"/>
  <c r="F127" i="1"/>
  <c r="T126" i="1"/>
  <c r="S126" i="1"/>
  <c r="R126" i="1"/>
  <c r="Q126" i="1"/>
  <c r="P126" i="1"/>
  <c r="M126" i="1"/>
  <c r="L126" i="1"/>
  <c r="K126" i="1"/>
  <c r="J126" i="1"/>
  <c r="I126" i="1"/>
  <c r="H126" i="1"/>
  <c r="G126" i="1"/>
  <c r="F126" i="1"/>
  <c r="T125" i="1"/>
  <c r="S125" i="1"/>
  <c r="R125" i="1"/>
  <c r="Q125" i="1"/>
  <c r="P125" i="1"/>
  <c r="M125" i="1"/>
  <c r="L125" i="1"/>
  <c r="K125" i="1"/>
  <c r="H125" i="1"/>
  <c r="J125" i="1" s="1"/>
  <c r="G125" i="1"/>
  <c r="F125" i="1"/>
  <c r="T124" i="1"/>
  <c r="S124" i="1"/>
  <c r="R124" i="1"/>
  <c r="Q124" i="1"/>
  <c r="P124" i="1"/>
  <c r="M124" i="1"/>
  <c r="L124" i="1"/>
  <c r="K124" i="1"/>
  <c r="H124" i="1"/>
  <c r="J124" i="1" s="1"/>
  <c r="G124" i="1"/>
  <c r="F124" i="1"/>
  <c r="T123" i="1"/>
  <c r="S123" i="1"/>
  <c r="R123" i="1"/>
  <c r="Q123" i="1"/>
  <c r="P123" i="1"/>
  <c r="M123" i="1"/>
  <c r="L123" i="1"/>
  <c r="K123" i="1"/>
  <c r="H123" i="1"/>
  <c r="I123" i="1" s="1"/>
  <c r="G123" i="1"/>
  <c r="F123" i="1"/>
  <c r="T122" i="1"/>
  <c r="S122" i="1"/>
  <c r="R122" i="1"/>
  <c r="Q122" i="1"/>
  <c r="P122" i="1"/>
  <c r="M122" i="1"/>
  <c r="L122" i="1"/>
  <c r="K122" i="1"/>
  <c r="J122" i="1"/>
  <c r="I122" i="1"/>
  <c r="H122" i="1"/>
  <c r="G122" i="1"/>
  <c r="F122" i="1"/>
  <c r="T120" i="1"/>
  <c r="S120" i="1"/>
  <c r="R120" i="1"/>
  <c r="Q120" i="1"/>
  <c r="P120" i="1"/>
  <c r="M120" i="1"/>
  <c r="L120" i="1"/>
  <c r="K120" i="1"/>
  <c r="J120" i="1"/>
  <c r="I120" i="1"/>
  <c r="H120" i="1"/>
  <c r="F120" i="1"/>
  <c r="T119" i="1"/>
  <c r="S119" i="1"/>
  <c r="R119" i="1"/>
  <c r="Q119" i="1"/>
  <c r="P119" i="1"/>
  <c r="M119" i="1"/>
  <c r="L119" i="1"/>
  <c r="K119" i="1"/>
  <c r="J119" i="1"/>
  <c r="I119" i="1"/>
  <c r="H119" i="1"/>
  <c r="F119" i="1"/>
  <c r="T118" i="1"/>
  <c r="S118" i="1"/>
  <c r="R118" i="1"/>
  <c r="Q118" i="1"/>
  <c r="P118" i="1"/>
  <c r="M118" i="1"/>
  <c r="L118" i="1"/>
  <c r="K118" i="1"/>
  <c r="J118" i="1"/>
  <c r="I118" i="1"/>
  <c r="H118" i="1"/>
  <c r="F118" i="1"/>
  <c r="T117" i="1"/>
  <c r="S117" i="1"/>
  <c r="R117" i="1"/>
  <c r="Q117" i="1"/>
  <c r="P117" i="1"/>
  <c r="M117" i="1"/>
  <c r="L117" i="1"/>
  <c r="K117" i="1"/>
  <c r="J117" i="1"/>
  <c r="I117" i="1"/>
  <c r="H117" i="1"/>
  <c r="F117" i="1"/>
  <c r="T116" i="1"/>
  <c r="S116" i="1"/>
  <c r="R116" i="1"/>
  <c r="Q116" i="1"/>
  <c r="P116" i="1"/>
  <c r="M116" i="1"/>
  <c r="L116" i="1"/>
  <c r="K116" i="1"/>
  <c r="J116" i="1"/>
  <c r="I116" i="1"/>
  <c r="H116" i="1"/>
  <c r="F116" i="1"/>
  <c r="T115" i="1"/>
  <c r="S115" i="1"/>
  <c r="R115" i="1"/>
  <c r="Q115" i="1"/>
  <c r="P115" i="1"/>
  <c r="M115" i="1"/>
  <c r="L115" i="1"/>
  <c r="K115" i="1"/>
  <c r="J115" i="1"/>
  <c r="I115" i="1"/>
  <c r="H115" i="1"/>
  <c r="F115" i="1"/>
  <c r="T114" i="1"/>
  <c r="S114" i="1"/>
  <c r="R114" i="1"/>
  <c r="Q114" i="1"/>
  <c r="P114" i="1"/>
  <c r="M114" i="1"/>
  <c r="L114" i="1"/>
  <c r="K114" i="1"/>
  <c r="J114" i="1"/>
  <c r="I114" i="1"/>
  <c r="H114" i="1"/>
  <c r="F114" i="1"/>
  <c r="T113" i="1"/>
  <c r="S113" i="1"/>
  <c r="R113" i="1"/>
  <c r="Q113" i="1"/>
  <c r="P113" i="1"/>
  <c r="M113" i="1"/>
  <c r="L113" i="1"/>
  <c r="K113" i="1"/>
  <c r="J113" i="1"/>
  <c r="I113" i="1"/>
  <c r="H113" i="1"/>
  <c r="F113" i="1"/>
  <c r="T111" i="1"/>
  <c r="S111" i="1"/>
  <c r="R111" i="1"/>
  <c r="Q111" i="1"/>
  <c r="P111" i="1"/>
  <c r="M111" i="1"/>
  <c r="L111" i="1"/>
  <c r="K111" i="1"/>
  <c r="J111" i="1"/>
  <c r="I111" i="1"/>
  <c r="H111" i="1"/>
  <c r="F111" i="1"/>
  <c r="T110" i="1"/>
  <c r="S110" i="1"/>
  <c r="R110" i="1"/>
  <c r="Q110" i="1"/>
  <c r="P110" i="1"/>
  <c r="M110" i="1"/>
  <c r="L110" i="1"/>
  <c r="K110" i="1"/>
  <c r="J110" i="1"/>
  <c r="I110" i="1"/>
  <c r="H110" i="1"/>
  <c r="F110" i="1"/>
  <c r="T109" i="1"/>
  <c r="S109" i="1"/>
  <c r="R109" i="1"/>
  <c r="Q109" i="1"/>
  <c r="P109" i="1"/>
  <c r="M109" i="1"/>
  <c r="L109" i="1"/>
  <c r="K109" i="1"/>
  <c r="J109" i="1"/>
  <c r="I109" i="1"/>
  <c r="H109" i="1"/>
  <c r="F109" i="1"/>
  <c r="G109" i="1" s="1"/>
  <c r="T108" i="1"/>
  <c r="S108" i="1"/>
  <c r="R108" i="1"/>
  <c r="Q108" i="1"/>
  <c r="P108" i="1"/>
  <c r="M108" i="1"/>
  <c r="L108" i="1"/>
  <c r="K108" i="1"/>
  <c r="J108" i="1"/>
  <c r="I108" i="1"/>
  <c r="H108" i="1"/>
  <c r="F108" i="1"/>
  <c r="G108" i="1" s="1"/>
  <c r="T107" i="1"/>
  <c r="S107" i="1"/>
  <c r="R107" i="1"/>
  <c r="Q107" i="1"/>
  <c r="P107" i="1"/>
  <c r="M107" i="1"/>
  <c r="L107" i="1"/>
  <c r="K107" i="1"/>
  <c r="J107" i="1"/>
  <c r="I107" i="1"/>
  <c r="H107" i="1"/>
  <c r="F107" i="1"/>
  <c r="G107" i="1" s="1"/>
  <c r="T106" i="1"/>
  <c r="S106" i="1"/>
  <c r="R106" i="1"/>
  <c r="Q106" i="1"/>
  <c r="P106" i="1"/>
  <c r="M106" i="1"/>
  <c r="L106" i="1"/>
  <c r="K106" i="1"/>
  <c r="J106" i="1"/>
  <c r="I106" i="1"/>
  <c r="H106" i="1"/>
  <c r="G106" i="1"/>
  <c r="F106" i="1"/>
  <c r="T105" i="1"/>
  <c r="S105" i="1"/>
  <c r="R105" i="1"/>
  <c r="Q105" i="1"/>
  <c r="P105" i="1"/>
  <c r="M105" i="1"/>
  <c r="L105" i="1"/>
  <c r="K105" i="1"/>
  <c r="J105" i="1"/>
  <c r="I105" i="1"/>
  <c r="H105" i="1"/>
  <c r="F105" i="1"/>
  <c r="T104" i="1"/>
  <c r="S104" i="1"/>
  <c r="R104" i="1"/>
  <c r="Q104" i="1"/>
  <c r="P104" i="1"/>
  <c r="M104" i="1"/>
  <c r="L104" i="1"/>
  <c r="K104" i="1"/>
  <c r="J104" i="1"/>
  <c r="I104" i="1"/>
  <c r="H104" i="1"/>
  <c r="F104" i="1"/>
  <c r="T103" i="1"/>
  <c r="S103" i="1"/>
  <c r="R103" i="1"/>
  <c r="Q103" i="1"/>
  <c r="P103" i="1"/>
  <c r="M103" i="1"/>
  <c r="L103" i="1"/>
  <c r="K103" i="1"/>
  <c r="J103" i="1"/>
  <c r="I103" i="1"/>
  <c r="H103" i="1"/>
  <c r="F103" i="1"/>
  <c r="T102" i="1"/>
  <c r="S102" i="1"/>
  <c r="R102" i="1"/>
  <c r="Q102" i="1"/>
  <c r="P102" i="1"/>
  <c r="M102" i="1"/>
  <c r="L102" i="1"/>
  <c r="K102" i="1"/>
  <c r="J102" i="1"/>
  <c r="I102" i="1"/>
  <c r="H102" i="1"/>
  <c r="F102" i="1"/>
  <c r="T100" i="1"/>
  <c r="S100" i="1"/>
  <c r="R100" i="1"/>
  <c r="Q100" i="1"/>
  <c r="P100" i="1"/>
  <c r="M100" i="1"/>
  <c r="L100" i="1"/>
  <c r="K100" i="1"/>
  <c r="J100" i="1"/>
  <c r="I100" i="1"/>
  <c r="H100" i="1"/>
  <c r="F100" i="1"/>
  <c r="T99" i="1"/>
  <c r="S99" i="1"/>
  <c r="R99" i="1"/>
  <c r="Q99" i="1"/>
  <c r="P99" i="1"/>
  <c r="M99" i="1"/>
  <c r="L99" i="1"/>
  <c r="K99" i="1"/>
  <c r="J99" i="1"/>
  <c r="I99" i="1"/>
  <c r="H99" i="1"/>
  <c r="F99" i="1"/>
  <c r="T98" i="1"/>
  <c r="S98" i="1"/>
  <c r="R98" i="1"/>
  <c r="Q98" i="1"/>
  <c r="P98" i="1"/>
  <c r="M98" i="1"/>
  <c r="L98" i="1"/>
  <c r="K98" i="1"/>
  <c r="J98" i="1"/>
  <c r="I98" i="1"/>
  <c r="H98" i="1"/>
  <c r="F98" i="1"/>
  <c r="T97" i="1"/>
  <c r="S97" i="1"/>
  <c r="R97" i="1"/>
  <c r="Q97" i="1"/>
  <c r="P97" i="1"/>
  <c r="M97" i="1"/>
  <c r="L97" i="1"/>
  <c r="K97" i="1"/>
  <c r="J97" i="1"/>
  <c r="I97" i="1"/>
  <c r="H97" i="1"/>
  <c r="F97" i="1"/>
  <c r="T96" i="1"/>
  <c r="S96" i="1"/>
  <c r="R96" i="1"/>
  <c r="Q96" i="1"/>
  <c r="P96" i="1"/>
  <c r="M96" i="1"/>
  <c r="L96" i="1"/>
  <c r="K96" i="1"/>
  <c r="J96" i="1"/>
  <c r="I96" i="1"/>
  <c r="H96" i="1"/>
  <c r="F96" i="1"/>
  <c r="T95" i="1"/>
  <c r="S95" i="1"/>
  <c r="R95" i="1"/>
  <c r="Q95" i="1"/>
  <c r="P95" i="1"/>
  <c r="M95" i="1"/>
  <c r="L95" i="1"/>
  <c r="K95" i="1"/>
  <c r="H95" i="1"/>
  <c r="F95" i="1"/>
  <c r="T94" i="1"/>
  <c r="S94" i="1"/>
  <c r="R94" i="1"/>
  <c r="Q94" i="1"/>
  <c r="P94" i="1"/>
  <c r="M94" i="1"/>
  <c r="L94" i="1"/>
  <c r="K94" i="1"/>
  <c r="H94" i="1"/>
  <c r="F94" i="1"/>
  <c r="T93" i="1"/>
  <c r="S93" i="1"/>
  <c r="R93" i="1"/>
  <c r="Q93" i="1"/>
  <c r="P93" i="1"/>
  <c r="M93" i="1"/>
  <c r="L93" i="1"/>
  <c r="K93" i="1"/>
  <c r="H93" i="1"/>
  <c r="F93" i="1"/>
  <c r="T91" i="1"/>
  <c r="S91" i="1"/>
  <c r="R91" i="1"/>
  <c r="Q91" i="1"/>
  <c r="P91" i="1"/>
  <c r="M91" i="1"/>
  <c r="L91" i="1"/>
  <c r="K91" i="1"/>
  <c r="J91" i="1"/>
  <c r="I91" i="1"/>
  <c r="H91" i="1"/>
  <c r="F91" i="1"/>
  <c r="T90" i="1"/>
  <c r="S90" i="1"/>
  <c r="R90" i="1"/>
  <c r="Q90" i="1"/>
  <c r="P90" i="1"/>
  <c r="M90" i="1"/>
  <c r="L90" i="1"/>
  <c r="K90" i="1"/>
  <c r="J90" i="1"/>
  <c r="H90" i="1"/>
  <c r="F90" i="1"/>
  <c r="T89" i="1"/>
  <c r="S89" i="1"/>
  <c r="R89" i="1"/>
  <c r="Q89" i="1"/>
  <c r="P89" i="1"/>
  <c r="M89" i="1"/>
  <c r="L89" i="1"/>
  <c r="K89" i="1"/>
  <c r="J89" i="1"/>
  <c r="H89" i="1"/>
  <c r="F89" i="1"/>
  <c r="T88" i="1"/>
  <c r="S88" i="1"/>
  <c r="R88" i="1"/>
  <c r="Q88" i="1"/>
  <c r="P88" i="1"/>
  <c r="M88" i="1"/>
  <c r="L88" i="1"/>
  <c r="K88" i="1"/>
  <c r="J88" i="1"/>
  <c r="H88" i="1"/>
  <c r="F88" i="1"/>
  <c r="T87" i="1"/>
  <c r="S87" i="1"/>
  <c r="R87" i="1"/>
  <c r="Q87" i="1"/>
  <c r="P87" i="1"/>
  <c r="M87" i="1"/>
  <c r="L87" i="1"/>
  <c r="K87" i="1"/>
  <c r="J87" i="1"/>
  <c r="H87" i="1"/>
  <c r="F87" i="1"/>
  <c r="T86" i="1"/>
  <c r="S86" i="1"/>
  <c r="R86" i="1"/>
  <c r="Q86" i="1"/>
  <c r="P86" i="1"/>
  <c r="M86" i="1"/>
  <c r="L86" i="1"/>
  <c r="K86" i="1"/>
  <c r="J86" i="1"/>
  <c r="I86" i="1"/>
  <c r="H86" i="1"/>
  <c r="F86" i="1"/>
  <c r="T85" i="1"/>
  <c r="S85" i="1"/>
  <c r="R85" i="1"/>
  <c r="Q85" i="1"/>
  <c r="P85" i="1"/>
  <c r="M85" i="1"/>
  <c r="L85" i="1"/>
  <c r="K85" i="1"/>
  <c r="J85" i="1"/>
  <c r="H85" i="1"/>
  <c r="F85" i="1"/>
  <c r="T84" i="1"/>
  <c r="S84" i="1"/>
  <c r="R84" i="1"/>
  <c r="Q84" i="1"/>
  <c r="P84" i="1"/>
  <c r="M84" i="1"/>
  <c r="L84" i="1"/>
  <c r="K84" i="1"/>
  <c r="J84" i="1"/>
  <c r="H84" i="1"/>
  <c r="F84" i="1"/>
  <c r="T83" i="1"/>
  <c r="S83" i="1"/>
  <c r="R83" i="1"/>
  <c r="Q83" i="1"/>
  <c r="P83" i="1"/>
  <c r="M83" i="1"/>
  <c r="L83" i="1"/>
  <c r="K83" i="1"/>
  <c r="J83" i="1"/>
  <c r="H83" i="1"/>
  <c r="F83" i="1"/>
  <c r="T82" i="1"/>
  <c r="S82" i="1"/>
  <c r="R82" i="1"/>
  <c r="Q82" i="1"/>
  <c r="P82" i="1"/>
  <c r="M82" i="1"/>
  <c r="L82" i="1"/>
  <c r="K82" i="1"/>
  <c r="J82" i="1"/>
  <c r="H82" i="1"/>
  <c r="F82" i="1"/>
  <c r="T81" i="1"/>
  <c r="S81" i="1"/>
  <c r="R81" i="1"/>
  <c r="Q81" i="1"/>
  <c r="P81" i="1"/>
  <c r="M81" i="1"/>
  <c r="L81" i="1"/>
  <c r="K81" i="1"/>
  <c r="J81" i="1"/>
  <c r="H81" i="1"/>
  <c r="F81" i="1"/>
  <c r="T80" i="1"/>
  <c r="S80" i="1"/>
  <c r="R80" i="1"/>
  <c r="Q80" i="1"/>
  <c r="P80" i="1"/>
  <c r="M80" i="1"/>
  <c r="L80" i="1"/>
  <c r="K80" i="1"/>
  <c r="J80" i="1"/>
  <c r="H80" i="1"/>
  <c r="F80" i="1"/>
  <c r="T79" i="1"/>
  <c r="S79" i="1"/>
  <c r="R79" i="1"/>
  <c r="Q79" i="1"/>
  <c r="P79" i="1"/>
  <c r="M79" i="1"/>
  <c r="L79" i="1"/>
  <c r="K79" i="1"/>
  <c r="J79" i="1"/>
  <c r="H79" i="1"/>
  <c r="F79" i="1"/>
  <c r="T78" i="1"/>
  <c r="S78" i="1"/>
  <c r="R78" i="1"/>
  <c r="Q78" i="1"/>
  <c r="P78" i="1"/>
  <c r="M78" i="1"/>
  <c r="L78" i="1"/>
  <c r="K78" i="1"/>
  <c r="J78" i="1"/>
  <c r="H78" i="1"/>
  <c r="F78" i="1"/>
  <c r="T77" i="1"/>
  <c r="S77" i="1"/>
  <c r="R77" i="1"/>
  <c r="Q77" i="1"/>
  <c r="P77" i="1"/>
  <c r="M77" i="1"/>
  <c r="L77" i="1"/>
  <c r="K77" i="1"/>
  <c r="J77" i="1"/>
  <c r="H77" i="1"/>
  <c r="F77" i="1"/>
  <c r="T76" i="1"/>
  <c r="S76" i="1"/>
  <c r="R76" i="1"/>
  <c r="Q76" i="1"/>
  <c r="P76" i="1"/>
  <c r="M76" i="1"/>
  <c r="L76" i="1"/>
  <c r="K76" i="1"/>
  <c r="J76" i="1"/>
  <c r="H76" i="1"/>
  <c r="F76" i="1"/>
  <c r="T75" i="1"/>
  <c r="S75" i="1"/>
  <c r="R75" i="1"/>
  <c r="Q75" i="1"/>
  <c r="P75" i="1"/>
  <c r="M75" i="1"/>
  <c r="L75" i="1"/>
  <c r="K75" i="1"/>
  <c r="J75" i="1"/>
  <c r="H75" i="1"/>
  <c r="F75" i="1"/>
  <c r="T73" i="1"/>
  <c r="S73" i="1"/>
  <c r="R73" i="1"/>
  <c r="Q73" i="1"/>
  <c r="P73" i="1"/>
  <c r="M73" i="1"/>
  <c r="L73" i="1"/>
  <c r="K73" i="1"/>
  <c r="J73" i="1"/>
  <c r="I73" i="1"/>
  <c r="H73" i="1"/>
  <c r="F73" i="1"/>
  <c r="T72" i="1"/>
  <c r="S72" i="1"/>
  <c r="R72" i="1"/>
  <c r="Q72" i="1"/>
  <c r="P72" i="1"/>
  <c r="M72" i="1"/>
  <c r="L72" i="1"/>
  <c r="K72" i="1"/>
  <c r="J72" i="1"/>
  <c r="I72" i="1"/>
  <c r="H72" i="1"/>
  <c r="F72" i="1"/>
  <c r="T71" i="1"/>
  <c r="S71" i="1"/>
  <c r="R71" i="1"/>
  <c r="Q71" i="1"/>
  <c r="P71" i="1"/>
  <c r="M71" i="1"/>
  <c r="L71" i="1"/>
  <c r="K71" i="1"/>
  <c r="J71" i="1"/>
  <c r="I71" i="1"/>
  <c r="H71" i="1"/>
  <c r="F71" i="1"/>
  <c r="T70" i="1"/>
  <c r="S70" i="1"/>
  <c r="R70" i="1"/>
  <c r="Q70" i="1"/>
  <c r="P70" i="1"/>
  <c r="M70" i="1"/>
  <c r="L70" i="1"/>
  <c r="K70" i="1"/>
  <c r="J70" i="1"/>
  <c r="I70" i="1"/>
  <c r="H70" i="1"/>
  <c r="F70" i="1"/>
  <c r="T69" i="1"/>
  <c r="S69" i="1"/>
  <c r="R69" i="1"/>
  <c r="Q69" i="1"/>
  <c r="P69" i="1"/>
  <c r="M69" i="1"/>
  <c r="L69" i="1"/>
  <c r="K69" i="1"/>
  <c r="J69" i="1"/>
  <c r="I69" i="1"/>
  <c r="H69" i="1"/>
  <c r="F69" i="1"/>
  <c r="G69" i="1" s="1"/>
  <c r="T68" i="1"/>
  <c r="S68" i="1"/>
  <c r="R68" i="1"/>
  <c r="Q68" i="1"/>
  <c r="P68" i="1"/>
  <c r="M68" i="1"/>
  <c r="L68" i="1"/>
  <c r="K68" i="1"/>
  <c r="J68" i="1"/>
  <c r="I68" i="1"/>
  <c r="H68" i="1"/>
  <c r="F68" i="1"/>
  <c r="G68" i="1" s="1"/>
  <c r="T67" i="1"/>
  <c r="S67" i="1"/>
  <c r="R67" i="1"/>
  <c r="Q67" i="1"/>
  <c r="P67" i="1"/>
  <c r="M67" i="1"/>
  <c r="L67" i="1"/>
  <c r="K67" i="1"/>
  <c r="J67" i="1"/>
  <c r="I67" i="1"/>
  <c r="H67" i="1"/>
  <c r="F67" i="1"/>
  <c r="T64" i="1"/>
  <c r="S64" i="1"/>
  <c r="R64" i="1"/>
  <c r="Q64" i="1"/>
  <c r="P64" i="1"/>
  <c r="M64" i="1"/>
  <c r="L64" i="1"/>
  <c r="K64" i="1"/>
  <c r="J64" i="1"/>
  <c r="I64" i="1"/>
  <c r="H64" i="1"/>
  <c r="G64" i="1"/>
  <c r="F64" i="1"/>
  <c r="T63" i="1"/>
  <c r="S63" i="1"/>
  <c r="R63" i="1"/>
  <c r="Q63" i="1"/>
  <c r="P63" i="1"/>
  <c r="M63" i="1"/>
  <c r="L63" i="1"/>
  <c r="K63" i="1"/>
  <c r="J63" i="1"/>
  <c r="I63" i="1"/>
  <c r="H63" i="1"/>
  <c r="G63" i="1"/>
  <c r="F63" i="1"/>
  <c r="T62" i="1"/>
  <c r="S62" i="1"/>
  <c r="R62" i="1"/>
  <c r="Q62" i="1"/>
  <c r="P62" i="1"/>
  <c r="M62" i="1"/>
  <c r="L62" i="1"/>
  <c r="K62" i="1"/>
  <c r="J62" i="1"/>
  <c r="I62" i="1"/>
  <c r="H62" i="1"/>
  <c r="G62" i="1"/>
  <c r="F62" i="1"/>
  <c r="T61" i="1"/>
  <c r="S61" i="1"/>
  <c r="R61" i="1"/>
  <c r="Q61" i="1"/>
  <c r="P61" i="1"/>
  <c r="M61" i="1"/>
  <c r="L61" i="1"/>
  <c r="K61" i="1"/>
  <c r="J61" i="1"/>
  <c r="I61" i="1"/>
  <c r="H61" i="1"/>
  <c r="F61" i="1"/>
  <c r="G61" i="1" s="1"/>
  <c r="T59" i="1"/>
  <c r="S59" i="1"/>
  <c r="R59" i="1"/>
  <c r="Q59" i="1"/>
  <c r="P59" i="1"/>
  <c r="M59" i="1"/>
  <c r="L59" i="1"/>
  <c r="K59" i="1"/>
  <c r="J59" i="1"/>
  <c r="I59" i="1"/>
  <c r="H59" i="1"/>
  <c r="F59" i="1"/>
  <c r="T58" i="1"/>
  <c r="S58" i="1"/>
  <c r="R58" i="1"/>
  <c r="Q58" i="1"/>
  <c r="P58" i="1"/>
  <c r="M58" i="1"/>
  <c r="L58" i="1"/>
  <c r="K58" i="1"/>
  <c r="J58" i="1"/>
  <c r="I58" i="1"/>
  <c r="H58" i="1"/>
  <c r="F58" i="1"/>
  <c r="T57" i="1"/>
  <c r="S57" i="1"/>
  <c r="R57" i="1"/>
  <c r="Q57" i="1"/>
  <c r="P57" i="1"/>
  <c r="M57" i="1"/>
  <c r="L57" i="1"/>
  <c r="K57" i="1"/>
  <c r="J57" i="1"/>
  <c r="I57" i="1"/>
  <c r="H57" i="1"/>
  <c r="F57" i="1"/>
  <c r="G57" i="1" s="1"/>
  <c r="T56" i="1"/>
  <c r="S56" i="1"/>
  <c r="R56" i="1"/>
  <c r="P56" i="1"/>
  <c r="M56" i="1"/>
  <c r="L56" i="1"/>
  <c r="K56" i="1"/>
  <c r="F56" i="1"/>
  <c r="T55" i="1"/>
  <c r="S55" i="1"/>
  <c r="R55" i="1"/>
  <c r="Q55" i="1"/>
  <c r="P55" i="1"/>
  <c r="M55" i="1"/>
  <c r="L55" i="1"/>
  <c r="K55" i="1"/>
  <c r="J55" i="1"/>
  <c r="I55" i="1"/>
  <c r="H55" i="1"/>
  <c r="G55" i="1"/>
  <c r="F55" i="1"/>
  <c r="T54" i="1"/>
  <c r="S54" i="1"/>
  <c r="R54" i="1"/>
  <c r="P54" i="1"/>
  <c r="M54" i="1"/>
  <c r="L54" i="1"/>
  <c r="K54" i="1"/>
  <c r="F54" i="1"/>
  <c r="T53" i="1"/>
  <c r="S53" i="1"/>
  <c r="R53" i="1"/>
  <c r="Q53" i="1"/>
  <c r="P53" i="1"/>
  <c r="M53" i="1"/>
  <c r="L53" i="1"/>
  <c r="K53" i="1"/>
  <c r="J53" i="1"/>
  <c r="I53" i="1"/>
  <c r="H53" i="1"/>
  <c r="F53" i="1"/>
  <c r="T52" i="1"/>
  <c r="S52" i="1"/>
  <c r="R52" i="1"/>
  <c r="Q52" i="1"/>
  <c r="P52" i="1"/>
  <c r="M52" i="1"/>
  <c r="L52" i="1"/>
  <c r="K52" i="1"/>
  <c r="J52" i="1"/>
  <c r="I52" i="1"/>
  <c r="H52" i="1"/>
  <c r="F52" i="1"/>
  <c r="T51" i="1"/>
  <c r="S51" i="1"/>
  <c r="R51" i="1"/>
  <c r="Q51" i="1"/>
  <c r="P51" i="1"/>
  <c r="M51" i="1"/>
  <c r="L51" i="1"/>
  <c r="K51" i="1"/>
  <c r="J51" i="1"/>
  <c r="I51" i="1"/>
  <c r="H51" i="1"/>
  <c r="F51" i="1"/>
  <c r="T50" i="1"/>
  <c r="S50" i="1"/>
  <c r="R50" i="1"/>
  <c r="Q50" i="1"/>
  <c r="P50" i="1"/>
  <c r="M50" i="1"/>
  <c r="L50" i="1"/>
  <c r="K50" i="1"/>
  <c r="J50" i="1"/>
  <c r="I50" i="1"/>
  <c r="H50" i="1"/>
  <c r="F50" i="1"/>
  <c r="T49" i="1"/>
  <c r="S49" i="1"/>
  <c r="R49" i="1"/>
  <c r="Q49" i="1"/>
  <c r="P49" i="1"/>
  <c r="M49" i="1"/>
  <c r="L49" i="1"/>
  <c r="K49" i="1"/>
  <c r="J49" i="1"/>
  <c r="I49" i="1"/>
  <c r="H49" i="1"/>
  <c r="F49" i="1"/>
  <c r="T48" i="1"/>
  <c r="S48" i="1"/>
  <c r="R48" i="1"/>
  <c r="Q48" i="1"/>
  <c r="P48" i="1"/>
  <c r="M48" i="1"/>
  <c r="L48" i="1"/>
  <c r="K48" i="1"/>
  <c r="J48" i="1"/>
  <c r="I48" i="1"/>
  <c r="H48" i="1"/>
  <c r="F48" i="1"/>
  <c r="T47" i="1"/>
  <c r="S47" i="1"/>
  <c r="R47" i="1"/>
  <c r="Q47" i="1"/>
  <c r="P47" i="1"/>
  <c r="M47" i="1"/>
  <c r="L47" i="1"/>
  <c r="K47" i="1"/>
  <c r="J47" i="1"/>
  <c r="I47" i="1"/>
  <c r="H47" i="1"/>
  <c r="F47" i="1"/>
  <c r="G47" i="1" s="1"/>
  <c r="T46" i="1"/>
  <c r="S46" i="1"/>
  <c r="R46" i="1"/>
  <c r="Q46" i="1"/>
  <c r="P46" i="1"/>
  <c r="M46" i="1"/>
  <c r="L46" i="1"/>
  <c r="K46" i="1"/>
  <c r="J46" i="1"/>
  <c r="I46" i="1"/>
  <c r="H46" i="1"/>
  <c r="F46" i="1"/>
  <c r="G46" i="1" s="1"/>
  <c r="T45" i="1"/>
  <c r="S45" i="1"/>
  <c r="R45" i="1"/>
  <c r="Q45" i="1"/>
  <c r="P45" i="1"/>
  <c r="M45" i="1"/>
  <c r="L45" i="1"/>
  <c r="K45" i="1"/>
  <c r="J45" i="1"/>
  <c r="I45" i="1"/>
  <c r="H45" i="1"/>
  <c r="G45" i="1"/>
  <c r="F45" i="1"/>
  <c r="T44" i="1"/>
  <c r="S44" i="1"/>
  <c r="R44" i="1"/>
  <c r="Q44" i="1"/>
  <c r="P44" i="1"/>
  <c r="M44" i="1"/>
  <c r="L44" i="1"/>
  <c r="K44" i="1"/>
  <c r="J44" i="1"/>
  <c r="I44" i="1"/>
  <c r="H44" i="1"/>
  <c r="G44" i="1"/>
  <c r="F44" i="1"/>
  <c r="T42" i="1"/>
  <c r="S42" i="1"/>
  <c r="R42" i="1"/>
  <c r="Q42" i="1"/>
  <c r="P42" i="1"/>
  <c r="M42" i="1"/>
  <c r="L42" i="1"/>
  <c r="K42" i="1"/>
  <c r="J42" i="1"/>
  <c r="I42" i="1"/>
  <c r="H42" i="1"/>
  <c r="F42" i="1"/>
  <c r="T41" i="1"/>
  <c r="S41" i="1"/>
  <c r="R41" i="1"/>
  <c r="Q41" i="1"/>
  <c r="P41" i="1"/>
  <c r="M41" i="1"/>
  <c r="L41" i="1"/>
  <c r="K41" i="1"/>
  <c r="J41" i="1"/>
  <c r="I41" i="1"/>
  <c r="H41" i="1"/>
  <c r="F41" i="1"/>
  <c r="T40" i="1"/>
  <c r="S40" i="1"/>
  <c r="R40" i="1"/>
  <c r="Q40" i="1"/>
  <c r="P40" i="1"/>
  <c r="M40" i="1"/>
  <c r="L40" i="1"/>
  <c r="K40" i="1"/>
  <c r="J40" i="1"/>
  <c r="I40" i="1"/>
  <c r="H40" i="1"/>
  <c r="F40" i="1"/>
  <c r="T39" i="1"/>
  <c r="S39" i="1"/>
  <c r="R39" i="1"/>
  <c r="Q39" i="1"/>
  <c r="P39" i="1"/>
  <c r="M39" i="1"/>
  <c r="L39" i="1"/>
  <c r="K39" i="1"/>
  <c r="J39" i="1"/>
  <c r="I39" i="1"/>
  <c r="H39" i="1"/>
  <c r="F39" i="1"/>
  <c r="T38" i="1"/>
  <c r="S38" i="1"/>
  <c r="R38" i="1"/>
  <c r="Q38" i="1"/>
  <c r="P38" i="1"/>
  <c r="M38" i="1"/>
  <c r="L38" i="1"/>
  <c r="K38" i="1"/>
  <c r="J38" i="1"/>
  <c r="I38" i="1"/>
  <c r="H38" i="1"/>
  <c r="F38" i="1"/>
  <c r="T37" i="1"/>
  <c r="S37" i="1"/>
  <c r="R37" i="1"/>
  <c r="Q37" i="1"/>
  <c r="P37" i="1"/>
  <c r="M37" i="1"/>
  <c r="L37" i="1"/>
  <c r="K37" i="1"/>
  <c r="J37" i="1"/>
  <c r="I37" i="1"/>
  <c r="H37" i="1"/>
  <c r="F37" i="1"/>
  <c r="T36" i="1"/>
  <c r="S36" i="1"/>
  <c r="R36" i="1"/>
  <c r="Q36" i="1"/>
  <c r="P36" i="1"/>
  <c r="M36" i="1"/>
  <c r="L36" i="1"/>
  <c r="K36" i="1"/>
  <c r="J36" i="1"/>
  <c r="I36" i="1"/>
  <c r="H36" i="1"/>
  <c r="F36" i="1"/>
  <c r="T35" i="1"/>
  <c r="S35" i="1"/>
  <c r="R35" i="1"/>
  <c r="Q35" i="1"/>
  <c r="P35" i="1"/>
  <c r="M35" i="1"/>
  <c r="L35" i="1"/>
  <c r="K35" i="1"/>
  <c r="J35" i="1"/>
  <c r="I35" i="1"/>
  <c r="H35" i="1"/>
  <c r="F35" i="1"/>
  <c r="T34" i="1"/>
  <c r="S34" i="1"/>
  <c r="R34" i="1"/>
  <c r="Q34" i="1"/>
  <c r="P34" i="1"/>
  <c r="M34" i="1"/>
  <c r="L34" i="1"/>
  <c r="K34" i="1"/>
  <c r="J34" i="1"/>
  <c r="I34" i="1"/>
  <c r="H34" i="1"/>
  <c r="F34" i="1"/>
  <c r="T32" i="1"/>
  <c r="S32" i="1"/>
  <c r="R32" i="1"/>
  <c r="Q32" i="1"/>
  <c r="P32" i="1"/>
  <c r="M32" i="1"/>
  <c r="L32" i="1"/>
  <c r="K32" i="1"/>
  <c r="J32" i="1"/>
  <c r="I32" i="1"/>
  <c r="H32" i="1"/>
  <c r="F32" i="1"/>
  <c r="T31" i="1"/>
  <c r="S31" i="1"/>
  <c r="R31" i="1"/>
  <c r="Q31" i="1"/>
  <c r="P31" i="1"/>
  <c r="M31" i="1"/>
  <c r="L31" i="1"/>
  <c r="K31" i="1"/>
  <c r="J31" i="1"/>
  <c r="I31" i="1"/>
  <c r="H31" i="1"/>
  <c r="F31" i="1"/>
  <c r="T30" i="1"/>
  <c r="S30" i="1"/>
  <c r="R30" i="1"/>
  <c r="Q30" i="1"/>
  <c r="P30" i="1"/>
  <c r="M30" i="1"/>
  <c r="L30" i="1"/>
  <c r="K30" i="1"/>
  <c r="J30" i="1"/>
  <c r="I30" i="1"/>
  <c r="H30" i="1"/>
  <c r="F30" i="1"/>
  <c r="T29" i="1"/>
  <c r="S29" i="1"/>
  <c r="R29" i="1"/>
  <c r="Q29" i="1"/>
  <c r="P29" i="1"/>
  <c r="M29" i="1"/>
  <c r="L29" i="1"/>
  <c r="K29" i="1"/>
  <c r="J29" i="1"/>
  <c r="I29" i="1"/>
  <c r="H29" i="1"/>
  <c r="F29" i="1"/>
  <c r="T28" i="1"/>
  <c r="S28" i="1"/>
  <c r="R28" i="1"/>
  <c r="Q28" i="1"/>
  <c r="P28" i="1"/>
  <c r="M28" i="1"/>
  <c r="L28" i="1"/>
  <c r="K28" i="1"/>
  <c r="J28" i="1"/>
  <c r="I28" i="1"/>
  <c r="H28" i="1"/>
  <c r="F28" i="1"/>
  <c r="T27" i="1"/>
  <c r="S27" i="1"/>
  <c r="R27" i="1"/>
  <c r="Q27" i="1"/>
  <c r="P27" i="1"/>
  <c r="M27" i="1"/>
  <c r="L27" i="1"/>
  <c r="K27" i="1"/>
  <c r="J27" i="1"/>
  <c r="I27" i="1"/>
  <c r="H27" i="1"/>
  <c r="F27" i="1"/>
  <c r="T26" i="1"/>
  <c r="S26" i="1"/>
  <c r="R26" i="1"/>
  <c r="Q26" i="1"/>
  <c r="P26" i="1"/>
  <c r="M26" i="1"/>
  <c r="L26" i="1"/>
  <c r="K26" i="1"/>
  <c r="J26" i="1"/>
  <c r="I26" i="1"/>
  <c r="H26" i="1"/>
  <c r="F26" i="1"/>
  <c r="T25" i="1"/>
  <c r="S25" i="1"/>
  <c r="R25" i="1"/>
  <c r="Q25" i="1"/>
  <c r="P25" i="1"/>
  <c r="M25" i="1"/>
  <c r="L25" i="1"/>
  <c r="K25" i="1"/>
  <c r="J25" i="1"/>
  <c r="I25" i="1"/>
  <c r="H25" i="1"/>
  <c r="F25" i="1"/>
  <c r="T24" i="1"/>
  <c r="S24" i="1"/>
  <c r="R24" i="1"/>
  <c r="Q24" i="1"/>
  <c r="P24" i="1"/>
  <c r="M24" i="1"/>
  <c r="L24" i="1"/>
  <c r="K24" i="1"/>
  <c r="J24" i="1"/>
  <c r="I24" i="1"/>
  <c r="H24" i="1"/>
  <c r="F24" i="1"/>
  <c r="T23" i="1"/>
  <c r="S23" i="1"/>
  <c r="R23" i="1"/>
  <c r="Q23" i="1"/>
  <c r="P23" i="1"/>
  <c r="M23" i="1"/>
  <c r="L23" i="1"/>
  <c r="K23" i="1"/>
  <c r="J23" i="1"/>
  <c r="I23" i="1"/>
  <c r="H23" i="1"/>
  <c r="F23" i="1"/>
  <c r="T22" i="1"/>
  <c r="S22" i="1"/>
  <c r="R22" i="1"/>
  <c r="Q22" i="1"/>
  <c r="P22" i="1"/>
  <c r="M22" i="1"/>
  <c r="L22" i="1"/>
  <c r="K22" i="1"/>
  <c r="J22" i="1"/>
  <c r="I22" i="1"/>
  <c r="H22" i="1"/>
  <c r="G22" i="1"/>
  <c r="F22" i="1"/>
  <c r="T21" i="1"/>
  <c r="S21" i="1"/>
  <c r="R21" i="1"/>
  <c r="Q21" i="1"/>
  <c r="P21" i="1"/>
  <c r="M21" i="1"/>
  <c r="L21" i="1"/>
  <c r="K21" i="1"/>
  <c r="J21" i="1"/>
  <c r="I21" i="1"/>
  <c r="H21" i="1"/>
  <c r="F21" i="1"/>
  <c r="G21" i="1" s="1"/>
  <c r="T20" i="1"/>
  <c r="S20" i="1"/>
  <c r="R20" i="1"/>
  <c r="Q20" i="1"/>
  <c r="P20" i="1"/>
  <c r="M20" i="1"/>
  <c r="L20" i="1"/>
  <c r="K20" i="1"/>
  <c r="J20" i="1"/>
  <c r="I20" i="1"/>
  <c r="H20" i="1"/>
  <c r="F20" i="1"/>
  <c r="T19" i="1"/>
  <c r="S19" i="1"/>
  <c r="R19" i="1"/>
  <c r="Q19" i="1"/>
  <c r="P19" i="1"/>
  <c r="M19" i="1"/>
  <c r="L19" i="1"/>
  <c r="K19" i="1"/>
  <c r="J19" i="1"/>
  <c r="I19" i="1"/>
  <c r="H19" i="1"/>
  <c r="F19" i="1"/>
  <c r="G19" i="1" s="1"/>
  <c r="T18" i="1"/>
  <c r="S18" i="1"/>
  <c r="R18" i="1"/>
  <c r="Q18" i="1"/>
  <c r="P18" i="1"/>
  <c r="M18" i="1"/>
  <c r="L18" i="1"/>
  <c r="K18" i="1"/>
  <c r="J18" i="1"/>
  <c r="I18" i="1"/>
  <c r="H18" i="1"/>
  <c r="F18" i="1"/>
  <c r="G18" i="1" s="1"/>
  <c r="T17" i="1"/>
  <c r="S17" i="1"/>
  <c r="R17" i="1"/>
  <c r="Q17" i="1"/>
  <c r="P17" i="1"/>
  <c r="M17" i="1"/>
  <c r="L17" i="1"/>
  <c r="K17" i="1"/>
  <c r="J17" i="1"/>
  <c r="I17" i="1"/>
  <c r="H17" i="1"/>
  <c r="F17" i="1"/>
  <c r="T16" i="1"/>
  <c r="S16" i="1"/>
  <c r="R16" i="1"/>
  <c r="Q16" i="1"/>
  <c r="P16" i="1"/>
  <c r="M16" i="1"/>
  <c r="L16" i="1"/>
  <c r="K16" i="1"/>
  <c r="J16" i="1"/>
  <c r="I16" i="1"/>
  <c r="H16" i="1"/>
  <c r="G16" i="1"/>
  <c r="F16" i="1"/>
  <c r="T14" i="1"/>
  <c r="S14" i="1"/>
  <c r="R14" i="1"/>
  <c r="Q14" i="1"/>
  <c r="P14" i="1"/>
  <c r="J14" i="1"/>
  <c r="I14" i="1"/>
  <c r="T13" i="1"/>
  <c r="S13" i="1"/>
  <c r="R13" i="1"/>
  <c r="Q13" i="1"/>
  <c r="P13" i="1"/>
  <c r="J13" i="1"/>
  <c r="I13" i="1"/>
  <c r="T12" i="1"/>
  <c r="S12" i="1"/>
  <c r="R12" i="1"/>
  <c r="Q12" i="1"/>
  <c r="P12" i="1"/>
  <c r="J12" i="1"/>
  <c r="I12" i="1"/>
  <c r="M11" i="1"/>
  <c r="L11" i="1"/>
  <c r="K11" i="1"/>
  <c r="J11" i="1"/>
  <c r="I11" i="1"/>
  <c r="H11" i="1"/>
  <c r="F11" i="1"/>
  <c r="M10" i="1"/>
  <c r="L10" i="1"/>
  <c r="K10" i="1"/>
  <c r="J10" i="1"/>
  <c r="I10" i="1"/>
  <c r="H10" i="1"/>
  <c r="F10" i="1"/>
  <c r="M9" i="1"/>
  <c r="L9" i="1"/>
  <c r="K9" i="1"/>
  <c r="J9" i="1"/>
  <c r="I9" i="1"/>
  <c r="H9" i="1"/>
  <c r="F9" i="1"/>
  <c r="M8" i="1"/>
  <c r="L8" i="1"/>
  <c r="K8" i="1"/>
  <c r="J8" i="1"/>
  <c r="I8" i="1"/>
  <c r="H8" i="1"/>
  <c r="F8" i="1"/>
  <c r="T7" i="1"/>
  <c r="S7" i="1"/>
  <c r="R7" i="1"/>
  <c r="Q7" i="1"/>
  <c r="P7" i="1"/>
  <c r="M7" i="1"/>
  <c r="L7" i="1"/>
  <c r="K7" i="1"/>
  <c r="J7" i="1"/>
  <c r="I7" i="1"/>
  <c r="H7" i="1"/>
  <c r="F7" i="1"/>
  <c r="T6" i="1"/>
  <c r="S6" i="1"/>
  <c r="R6" i="1"/>
  <c r="Q6" i="1"/>
  <c r="P6" i="1"/>
  <c r="M6" i="1"/>
  <c r="L6" i="1"/>
  <c r="K6" i="1"/>
  <c r="J6" i="1"/>
  <c r="I6" i="1"/>
  <c r="H6" i="1"/>
  <c r="G6" i="1"/>
  <c r="F6" i="1"/>
  <c r="T5" i="1"/>
  <c r="S5" i="1"/>
  <c r="R5" i="1"/>
  <c r="Q5" i="1"/>
  <c r="P5" i="1"/>
  <c r="M5" i="1"/>
  <c r="L5" i="1"/>
  <c r="K5" i="1"/>
  <c r="J5" i="1"/>
  <c r="I5" i="1"/>
  <c r="H5" i="1"/>
  <c r="F5" i="1"/>
  <c r="G5" i="1" s="1"/>
  <c r="T4" i="1"/>
  <c r="S4" i="1"/>
  <c r="R4" i="1"/>
  <c r="Q4" i="1"/>
  <c r="P4" i="1"/>
  <c r="M4" i="1"/>
  <c r="L4" i="1"/>
  <c r="K4" i="1"/>
  <c r="J4" i="1"/>
  <c r="I4" i="1"/>
  <c r="H4" i="1"/>
  <c r="F4" i="1"/>
  <c r="E286" i="1" l="1"/>
  <c r="F288" i="1"/>
  <c r="E287" i="1"/>
  <c r="F287" i="1" s="1"/>
  <c r="F277" i="1"/>
  <c r="M272" i="1"/>
  <c r="F272" i="1"/>
  <c r="F298" i="1" s="1"/>
  <c r="E277" i="1"/>
  <c r="L272" i="1"/>
  <c r="K272" i="1"/>
  <c r="I272" i="1"/>
  <c r="H272" i="1"/>
  <c r="J272" i="1"/>
  <c r="F275" i="1"/>
  <c r="W263" i="1"/>
  <c r="J278" i="1"/>
  <c r="T279" i="1"/>
  <c r="O281" i="1"/>
  <c r="J123" i="1"/>
  <c r="I124" i="1"/>
  <c r="J129" i="1"/>
  <c r="I130" i="1"/>
  <c r="J133" i="1"/>
  <c r="I134" i="1"/>
  <c r="J137" i="1"/>
  <c r="I138" i="1"/>
  <c r="H270" i="1"/>
  <c r="F271" i="1"/>
  <c r="M271" i="1"/>
  <c r="L273" i="1"/>
  <c r="Q274" i="1"/>
  <c r="O275" i="1"/>
  <c r="E276" i="1"/>
  <c r="T276" i="1"/>
  <c r="G278" i="1"/>
  <c r="M278" i="1"/>
  <c r="T278" i="1"/>
  <c r="J279" i="1"/>
  <c r="Q279" i="1"/>
  <c r="E281" i="1"/>
  <c r="S281" i="1"/>
  <c r="T282" i="1"/>
  <c r="P304" i="1"/>
  <c r="L278" i="1"/>
  <c r="Q281" i="1"/>
  <c r="I125" i="1"/>
  <c r="I131" i="1"/>
  <c r="H271" i="1"/>
  <c r="R274" i="1"/>
  <c r="P275" i="1"/>
  <c r="R275" i="1" s="1"/>
  <c r="F276" i="1"/>
  <c r="H278" i="1"/>
  <c r="K279" i="1"/>
  <c r="R279" i="1"/>
  <c r="I274" i="1"/>
  <c r="S274" i="1"/>
  <c r="Q275" i="1"/>
  <c r="T304" i="1" l="1"/>
  <c r="S304" i="1"/>
  <c r="G287" i="1"/>
  <c r="M287" i="1"/>
  <c r="L287" i="1"/>
  <c r="M277" i="1"/>
  <c r="L277" i="1"/>
  <c r="J277" i="1"/>
  <c r="K277" i="1"/>
  <c r="I277" i="1"/>
  <c r="H277" i="1"/>
  <c r="H276" i="1"/>
  <c r="M276" i="1"/>
  <c r="K276" i="1"/>
  <c r="L276" i="1"/>
  <c r="J276" i="1"/>
  <c r="I276" i="1"/>
  <c r="L288" i="1"/>
  <c r="G288" i="1"/>
  <c r="M288" i="1"/>
  <c r="J275" i="1"/>
  <c r="I275" i="1"/>
  <c r="M275" i="1"/>
  <c r="H275" i="1"/>
  <c r="L275" i="1"/>
  <c r="K275" i="1"/>
  <c r="F286" i="1"/>
  <c r="M286" i="1" s="1"/>
  <c r="L286" i="1"/>
  <c r="G28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Bodel Göransson</author>
  </authors>
  <commentList>
    <comment ref="H2" authorId="0" shapeId="0" xr:uid="{FC5DE349-D7B5-4E1A-9EF5-EEFD0CB8351A}">
      <text>
        <r>
          <rPr>
            <sz val="9"/>
            <color indexed="81"/>
            <rFont val="Tahoma"/>
            <family val="2"/>
          </rPr>
          <t xml:space="preserve">Sjukvårdstaxa = FK normal
</t>
        </r>
      </text>
    </comment>
    <comment ref="I2" authorId="0" shapeId="0" xr:uid="{881212BF-EE62-41C1-AB34-D295D95D7F62}">
      <text>
        <r>
          <rPr>
            <b/>
            <sz val="9"/>
            <color indexed="81"/>
            <rFont val="Tahoma"/>
            <family val="2"/>
          </rPr>
          <t>F-tandvård = FK normal +10%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" authorId="0" shapeId="0" xr:uid="{FD10738D-BE25-444F-81E2-51D963EB6ECB}">
      <text>
        <r>
          <rPr>
            <b/>
            <sz val="9"/>
            <color indexed="81"/>
            <rFont val="Tahoma"/>
            <family val="2"/>
          </rPr>
          <t>Nödvändig tandvård = FK normal + 25%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2" authorId="0" shapeId="0" xr:uid="{274D6CD7-8517-454E-A2A6-FB31A30AB315}">
      <text>
        <r>
          <rPr>
            <b/>
            <sz val="9"/>
            <color indexed="81"/>
            <rFont val="Tahoma"/>
            <family val="2"/>
          </rPr>
          <t>OBS! 700 serien mot beställarenheten beräknas enl. gamla prismodellen
refpris + 7%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41" authorId="0" shapeId="0" xr:uid="{31A2ECCC-1A9C-465C-BD6B-CD9EBCFFFE85}">
      <text>
        <r>
          <rPr>
            <sz val="9"/>
            <color indexed="81"/>
            <rFont val="Tahoma"/>
            <family val="2"/>
          </rPr>
          <t xml:space="preserve">Beslut 2019 att denna åtgärd även ska ingå i frisktandvårdstaxan
</t>
        </r>
      </text>
    </comment>
    <comment ref="I236" authorId="0" shapeId="0" xr:uid="{438EF692-055B-4899-A7AC-79B6A0C66BC3}">
      <text>
        <r>
          <rPr>
            <b/>
            <sz val="9"/>
            <color indexed="81"/>
            <rFont val="Tahoma"/>
            <family val="2"/>
          </rPr>
          <t>Borde ersättas av Beställarenheten eftersom dom ersatte för de borttagna åtg 880 och 882 som nu ersatta med 893-896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61" authorId="0" shapeId="0" xr:uid="{E9C3EA85-04C4-4F94-B72E-9A2286018C0A}">
      <text>
        <r>
          <rPr>
            <b/>
            <sz val="9"/>
            <color indexed="81"/>
            <rFont val="Tahoma"/>
            <family val="2"/>
          </rPr>
          <t>ref pris åtg 304 45 min omräkn till 60 min
avrunda uppåt närmanste 50 kr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62" authorId="0" shapeId="0" xr:uid="{657356AC-A78C-4CF1-A632-223ACC2B1A7A}">
      <text>
        <r>
          <rPr>
            <sz val="9"/>
            <color indexed="81"/>
            <rFont val="Tahoma"/>
            <charset val="1"/>
          </rPr>
          <t xml:space="preserve">sätts som åtg 304 (45 min) uppräknat till 60 min
Avrundas uppåt till närmaste 50 kr
</t>
        </r>
      </text>
    </comment>
    <comment ref="E286" authorId="0" shapeId="0" xr:uid="{EB461222-2E4E-4DA6-AF7C-62F01E7447AB}">
      <text>
        <r>
          <rPr>
            <b/>
            <sz val="9"/>
            <color indexed="81"/>
            <rFont val="Tahoma"/>
            <charset val="1"/>
          </rPr>
          <t>Timtaxa 30 min</t>
        </r>
      </text>
    </comment>
    <comment ref="E287" authorId="0" shapeId="0" xr:uid="{57771437-6CCA-4B20-BB93-6EB6366C8B36}">
      <text>
        <r>
          <rPr>
            <b/>
            <sz val="9"/>
            <color indexed="81"/>
            <rFont val="Tahoma"/>
            <charset val="1"/>
          </rPr>
          <t>Timtaxa 50 min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88" authorId="0" shapeId="0" xr:uid="{9E4B2882-AB5E-46B8-8B60-19FCCF93DF4E}">
      <text>
        <r>
          <rPr>
            <b/>
            <sz val="9"/>
            <color indexed="81"/>
            <rFont val="Tahoma"/>
            <charset val="1"/>
          </rPr>
          <t>Timtaxa 60 min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89" authorId="0" shapeId="0" xr:uid="{60F593D0-CCD4-4FD7-8CB9-45174848C9D2}">
      <text>
        <r>
          <rPr>
            <b/>
            <sz val="9"/>
            <color indexed="81"/>
            <rFont val="Tahoma"/>
            <family val="2"/>
          </rPr>
          <t>gula taxan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90" authorId="0" shapeId="0" xr:uid="{855A5E82-BE5C-4530-9178-415FA5C739D2}">
      <text>
        <r>
          <rPr>
            <b/>
            <sz val="9"/>
            <color indexed="81"/>
            <rFont val="Tahoma"/>
            <family val="2"/>
          </rPr>
          <t>gula taxan</t>
        </r>
      </text>
    </comment>
  </commentList>
</comments>
</file>

<file path=xl/sharedStrings.xml><?xml version="1.0" encoding="utf-8"?>
<sst xmlns="http://schemas.openxmlformats.org/spreadsheetml/2006/main" count="785" uniqueCount="740">
  <si>
    <t>Tandvårdstaxa giltig fr.o.m. 2023-01-15 för T4 Betalmodeller</t>
  </si>
  <si>
    <t>Åtgärd</t>
  </si>
  <si>
    <t>Textinmatning</t>
  </si>
  <si>
    <t>Typ av behandling. Åtgärder vid helgjour gäller även för F- och N-tandvård</t>
  </si>
  <si>
    <t>Ref. pris</t>
  </si>
  <si>
    <t>FK-08</t>
  </si>
  <si>
    <t>Pat 100%</t>
  </si>
  <si>
    <t>Helgjour  +50%</t>
  </si>
  <si>
    <t>Sjukv. taxa</t>
  </si>
  <si>
    <t xml:space="preserve">F-tandv. </t>
  </si>
  <si>
    <t xml:space="preserve">Nödv.tv. </t>
  </si>
  <si>
    <t>Frisktv.</t>
  </si>
  <si>
    <t xml:space="preserve"> Barn</t>
  </si>
  <si>
    <t>Asylsök</t>
  </si>
  <si>
    <t>Ref. spec</t>
  </si>
  <si>
    <t>Spec.tv</t>
  </si>
  <si>
    <t>Spec. Pat.100%</t>
  </si>
  <si>
    <t>Spec. Sjukv. taxa</t>
  </si>
  <si>
    <t>Spec. Frisktv.</t>
  </si>
  <si>
    <t>Spec. Barn</t>
  </si>
  <si>
    <t>Skuggdeb Sjukvård</t>
  </si>
  <si>
    <t>Undersökning, riskbedömning och  hälsofrämjande åtg.   Åtgärder med brun färg används tills. med STB</t>
  </si>
  <si>
    <t>US-NOR</t>
  </si>
  <si>
    <t>Basundersökning, utförd av tandläkare</t>
  </si>
  <si>
    <t>US-KE</t>
  </si>
  <si>
    <t>Kompletterande eller akut undersöknng, utförd av tandläkare</t>
  </si>
  <si>
    <t>US-OMF</t>
  </si>
  <si>
    <t>Omfattande undersökning, utförd av tandläkare</t>
  </si>
  <si>
    <t>US-UTR</t>
  </si>
  <si>
    <t>Utredning inklusive undersökning, utförd av tandläkare</t>
  </si>
  <si>
    <t>US-THY</t>
  </si>
  <si>
    <t>Basundersökning, utförd av tandhygienist</t>
  </si>
  <si>
    <t>US-THYP</t>
  </si>
  <si>
    <t>Basundersökning med fullständig parodontal undersökning, utförd av tandhygienist</t>
  </si>
  <si>
    <t>US-THYA</t>
  </si>
  <si>
    <t>Akut eller annan undersökning, utförd av tandhygienist</t>
  </si>
  <si>
    <t>US-THYK</t>
  </si>
  <si>
    <t>Kompletterande parodontal undersökning eller kariesutredning, uförd av tandhygienist</t>
  </si>
  <si>
    <t>115E</t>
  </si>
  <si>
    <t>US-KONSE</t>
  </si>
  <si>
    <t>Konsultation specialisttandvård, upp till 15 minuter</t>
  </si>
  <si>
    <t>US-KONS</t>
  </si>
  <si>
    <t>Konsultation specialisttandvård</t>
  </si>
  <si>
    <t>US-KONSO</t>
  </si>
  <si>
    <t>Konsultation specialisttandvård, omfattande</t>
  </si>
  <si>
    <t>Röntgenåtgärder.    Åtgärder med brun färg används tills. med STB</t>
  </si>
  <si>
    <t>RTG-INT</t>
  </si>
  <si>
    <t>Röntgenundersökning, en bild, eller flera bilder av en tandposition</t>
  </si>
  <si>
    <t>RTG-FULL</t>
  </si>
  <si>
    <t>Röntgenundersökning, helstatus</t>
  </si>
  <si>
    <t>RTG-PAN</t>
  </si>
  <si>
    <t>Panoramaröntgenundersökning</t>
  </si>
  <si>
    <t>RTG-EXO</t>
  </si>
  <si>
    <t>Röntgenundersökning, extraoral</t>
  </si>
  <si>
    <t>RTG-OMF</t>
  </si>
  <si>
    <t>Röntgenundersökning, omfattande</t>
  </si>
  <si>
    <t>RTG-DS</t>
  </si>
  <si>
    <t>Röntgenundersökning, delstatus</t>
  </si>
  <si>
    <t>RTG-DSS</t>
  </si>
  <si>
    <t>Röntgenundersökning, större delstatus</t>
  </si>
  <si>
    <t>RTG-TOM 1</t>
  </si>
  <si>
    <t>Tomografiundersökning, en kvadrant eller tandposition 3–3</t>
  </si>
  <si>
    <t>RTG-TOM 2</t>
  </si>
  <si>
    <t>Tomografiundersökning, två kvadranter eller sinus</t>
  </si>
  <si>
    <t>RTG-TOM 3</t>
  </si>
  <si>
    <t>Tomografiundersökning, tre kvadranter eller käkleder</t>
  </si>
  <si>
    <t>RTG-TOM 4</t>
  </si>
  <si>
    <t>Tomografiundersökning, fyra kvadranter</t>
  </si>
  <si>
    <t>US-SM</t>
  </si>
  <si>
    <t>Studiemodeller för behandlingsplanering</t>
  </si>
  <si>
    <t>US-SMDIG</t>
  </si>
  <si>
    <t>Digitala studiemodeller för behandlingsplanering</t>
  </si>
  <si>
    <t>US-SS</t>
  </si>
  <si>
    <t>Salivsekretionsmätning</t>
  </si>
  <si>
    <t>US-LK</t>
  </si>
  <si>
    <t xml:space="preserve">Laboratoriekostnader vid mikrobiologisk undersökning </t>
  </si>
  <si>
    <t>US-BIO</t>
  </si>
  <si>
    <t>Biopsi</t>
  </si>
  <si>
    <t>US-PAD</t>
  </si>
  <si>
    <t xml:space="preserve">Laboratoriekostnader vid patologanatomisk diagnostik (PAD) </t>
  </si>
  <si>
    <t>Sjukdomsförebyggande åtgärder. Åtgärder med brun färg används tills. med STB</t>
  </si>
  <si>
    <t>PRF-INF</t>
  </si>
  <si>
    <t xml:space="preserve">Information eller instruktion vid risk för munhälsorelaterade
sjukdomar eller problem </t>
  </si>
  <si>
    <t>PRF-PS</t>
  </si>
  <si>
    <t>Profylaxskena, per skena</t>
  </si>
  <si>
    <t>PRF-FU</t>
  </si>
  <si>
    <t>Fluorbehandling, kortare behandlingstid</t>
  </si>
  <si>
    <t>PRF-F</t>
  </si>
  <si>
    <t>Fluorbehandling</t>
  </si>
  <si>
    <t>PRF-TSTN</t>
  </si>
  <si>
    <t>Mekaniskt avlägsnande av supragingival tandsten</t>
  </si>
  <si>
    <t>PRF-TSTO</t>
  </si>
  <si>
    <t>Mekaniskt avlägsnande av supragingival tandsten, omfattande</t>
  </si>
  <si>
    <t>PRF-TSTT</t>
  </si>
  <si>
    <t>Mekaniskt avlägsnande av supragingival tandsten, särskilt tidskrävande</t>
  </si>
  <si>
    <t>PRF-RSOMF</t>
  </si>
  <si>
    <t>Kvalificerat rådgivande samtal för sjukdoms- eller smärtprevention, 60 minuter eller mer</t>
  </si>
  <si>
    <t>PRF-RS</t>
  </si>
  <si>
    <t>Kvalificerat rådgivande samtal för sjukdoms- eller smärtprevention</t>
  </si>
  <si>
    <t>Sjukdomsbehandlande åtgärder. Åtgärder med brun färg används tills. med STB</t>
  </si>
  <si>
    <t>TV-SJM</t>
  </si>
  <si>
    <t xml:space="preserve">Sjukdoms- eller smärtbehandling, mindre omfattande </t>
  </si>
  <si>
    <t>TV-SJ</t>
  </si>
  <si>
    <t xml:space="preserve">Sjukdoms- eller smärtbehandling                       </t>
  </si>
  <si>
    <t>303</t>
  </si>
  <si>
    <t>TV-SJO</t>
  </si>
  <si>
    <t>Sjukdoms- eller smärtbehandling, omfattande</t>
  </si>
  <si>
    <t>304</t>
  </si>
  <si>
    <t>TV-SJT</t>
  </si>
  <si>
    <t>Sjukdoms- eller smärtbehandling, särskilt tidskrävande</t>
  </si>
  <si>
    <t>311</t>
  </si>
  <si>
    <t>TV-INF</t>
  </si>
  <si>
    <t>Information eller instruktion vid munhälsorelaterade sjukdomar eller problem</t>
  </si>
  <si>
    <t>TV-INFU</t>
  </si>
  <si>
    <t xml:space="preserve">Uppföljande information eller instruktion vid munhälso-relaterade sjukdomar eller problem </t>
  </si>
  <si>
    <t>TV-BMO</t>
  </si>
  <si>
    <t>Beteendemedicinsk behandling, 60 minuter eller mer</t>
  </si>
  <si>
    <t>TV-BM</t>
  </si>
  <si>
    <t xml:space="preserve">Beteendemedicinsk behandling </t>
  </si>
  <si>
    <t>TV-IOK</t>
  </si>
  <si>
    <t>Icke-operativ behandling av kariessjukdom</t>
  </si>
  <si>
    <t>EXC-NOR</t>
  </si>
  <si>
    <t>Stegvis excavering</t>
  </si>
  <si>
    <t>341 E</t>
  </si>
  <si>
    <t>TV-PMOE</t>
  </si>
  <si>
    <t xml:space="preserve">Behandling av parodontal sjukdom eller periimplantit, enkel </t>
  </si>
  <si>
    <t>TV-PMO</t>
  </si>
  <si>
    <t xml:space="preserve">Behandling av parodontal sjukdom eller periimplantit, mindre omfattande </t>
  </si>
  <si>
    <t>341 K</t>
  </si>
  <si>
    <t>TV-PMOK</t>
  </si>
  <si>
    <t>Behandling av parodontal sjukdom eller periimplantit</t>
  </si>
  <si>
    <t>TV-PO</t>
  </si>
  <si>
    <t>Behandling av parodontal sjukdom eller periimplantit,omfattande</t>
  </si>
  <si>
    <t>TV-PST</t>
  </si>
  <si>
    <t xml:space="preserve">Behandling av parodontal sjukdom eller periimplantit,
särskilt tidskrävande </t>
  </si>
  <si>
    <t>ANAE-LGAS</t>
  </si>
  <si>
    <t>Lustgassedering, per gång</t>
  </si>
  <si>
    <t>Kirurgiska åtgärder</t>
  </si>
  <si>
    <t>X-NOR</t>
  </si>
  <si>
    <t>Tanduttagning, en tand</t>
  </si>
  <si>
    <t>X-KO</t>
  </si>
  <si>
    <t>Tanduttagning, när separation eller friläggning krävs, en tand</t>
  </si>
  <si>
    <t>X-TKE</t>
  </si>
  <si>
    <t xml:space="preserve">Tanduttagning, tillkommande, enkel </t>
  </si>
  <si>
    <t>X-OPAVL</t>
  </si>
  <si>
    <t xml:space="preserve">Kirurgiskt avlägsnande av en eller flera tänder i samma kvadrant </t>
  </si>
  <si>
    <t>XR-OPAVL</t>
  </si>
  <si>
    <t xml:space="preserve">Kirurgiskt avlägsnande av en eller flera rötter i samma kvadrant </t>
  </si>
  <si>
    <t>KIR-ÖVR</t>
  </si>
  <si>
    <t xml:space="preserve">Kirurgiskt avlägsnande av vävnad i samma kvadrant </t>
  </si>
  <si>
    <t>KIR-DA</t>
  </si>
  <si>
    <t>Omfattande dentoalveolär kirurgi</t>
  </si>
  <si>
    <t>X-ÖT</t>
  </si>
  <si>
    <t>Tanduttagning, övertalig tand</t>
  </si>
  <si>
    <t>KIR-ÖDA</t>
  </si>
  <si>
    <t>Övrig kirurgi eller plastik</t>
  </si>
  <si>
    <t>407 B</t>
  </si>
  <si>
    <t>KIR-ÖDAB</t>
  </si>
  <si>
    <t>Övrig kirurgi eller plastik, &gt; 3 tandpositioner</t>
  </si>
  <si>
    <t>KIR-FRIL</t>
  </si>
  <si>
    <t>Preprotetisk friläggning med lambå, omfattande</t>
  </si>
  <si>
    <t>KIR-OPAVL</t>
  </si>
  <si>
    <t xml:space="preserve">Kirurgiskt avlägsnande av tand i annan kvadrant i samband med
parodontalkirurgiska åtgärder, tilläggsåtgärd </t>
  </si>
  <si>
    <t>X-TILL</t>
  </si>
  <si>
    <t>Tanduttagning, ytterligare när flera tanduttagningar utförs under samma dag eller i samband med lambåoperation, tilläggsåtgärd</t>
  </si>
  <si>
    <t>Kirurgiska åtgärder vid implantatprotetik</t>
  </si>
  <si>
    <t>KIR-IMPL</t>
  </si>
  <si>
    <t>Implantat, per styck, tilläggsåtgärd</t>
  </si>
  <si>
    <t>420 B</t>
  </si>
  <si>
    <t>KIR-IMPLB</t>
  </si>
  <si>
    <t>Implantat, per styck, tilläggsåtgärd , utökad</t>
  </si>
  <si>
    <t>IMPL-OP1</t>
  </si>
  <si>
    <t xml:space="preserve">Operation avseende käkbensförankrade implantat, ett implantat </t>
  </si>
  <si>
    <t>KIR-FE2</t>
  </si>
  <si>
    <t>Kirurgisk friläggning av ett implantat vid tvåstegsteknik</t>
  </si>
  <si>
    <t>IMPL-OP2</t>
  </si>
  <si>
    <t>Operation avseende käkbensförankrade implantat, två eller tre
implantat</t>
  </si>
  <si>
    <t>424</t>
  </si>
  <si>
    <t>KIR-FT2</t>
  </si>
  <si>
    <t>Kirurgisk friläggning av två eller tre implantat vid tvåstegsteknik</t>
  </si>
  <si>
    <t>425</t>
  </si>
  <si>
    <t>IMPL-OP3</t>
  </si>
  <si>
    <t>Operation avseende käkbensförankrade implantat, fyra eller fler implantat</t>
  </si>
  <si>
    <t>426</t>
  </si>
  <si>
    <t>KIR-FF2</t>
  </si>
  <si>
    <t xml:space="preserve">Kirurgisk friläggning av fyra eller fler implantat vid tvåstegsteknik </t>
  </si>
  <si>
    <t>427</t>
  </si>
  <si>
    <t>KIR-BEB</t>
  </si>
  <si>
    <t>Benaugmentation med egen vävnad i en kvadrant</t>
  </si>
  <si>
    <t>428</t>
  </si>
  <si>
    <t>KIR-BER</t>
  </si>
  <si>
    <t>Benaugmentation med benersättningsmaterial i en kvadrant</t>
  </si>
  <si>
    <t>428 B</t>
  </si>
  <si>
    <t>KIR-BERB</t>
  </si>
  <si>
    <t>Benaugmentation med benersättningsmaterial i en kvadrant, omfattande</t>
  </si>
  <si>
    <t>429</t>
  </si>
  <si>
    <t>AI-BF</t>
  </si>
  <si>
    <t xml:space="preserve">Kirurgiskt avlägsnande av implantat </t>
  </si>
  <si>
    <t>430</t>
  </si>
  <si>
    <t>KIR-KORR</t>
  </si>
  <si>
    <t>Benaugmentation med egen vävnad i en kvadrant i samband med
benaugmentation i annan kvadrant eller implantatoperation i samma
kvadrant, per kvadrant, tilläggsåtgärd</t>
  </si>
  <si>
    <t>KIR-BEBT</t>
  </si>
  <si>
    <t xml:space="preserve">Benaugmentation med benersättningsmaterial i samband med
benaugmentation eller implantatoperation i annan kvadrant, per
kvadrant, tilläggsåtgärd </t>
  </si>
  <si>
    <t>KIR-BEIT</t>
  </si>
  <si>
    <t xml:space="preserve">Benaugmentation med benersättningsmaterial i samband med
implantatinstallation, per kvadrant, tilläggsåtgärd </t>
  </si>
  <si>
    <t>KIR-SINIT</t>
  </si>
  <si>
    <t>Sinuslyft utan autologt ben eller benersättningsmaterial i samband med implantatinstallation, per kvadrant, tilläggsåtgärd</t>
  </si>
  <si>
    <t>AI-AIE</t>
  </si>
  <si>
    <t>Avlägsnande av ett implantat</t>
  </si>
  <si>
    <t>Parodontalkirurgiska åtgärder</t>
  </si>
  <si>
    <t>446</t>
  </si>
  <si>
    <t>PARO-REM</t>
  </si>
  <si>
    <t>Rekonstruktiv behandling med membran (GTR) eller
emaljmatrixprotein, tilläggsåtgärd</t>
  </si>
  <si>
    <t>447</t>
  </si>
  <si>
    <t>PARO-REE</t>
  </si>
  <si>
    <t>Rekonstruktiv behandling med benersättningsmaterial, tilläggsåtgärd</t>
  </si>
  <si>
    <t>448</t>
  </si>
  <si>
    <t>PARO-BVT</t>
  </si>
  <si>
    <t xml:space="preserve">Fritt bindvävstransplantat vid lambåoperation, tilläggsåtgärd </t>
  </si>
  <si>
    <t>451</t>
  </si>
  <si>
    <t>PARO-KIREN</t>
  </si>
  <si>
    <t>Parodontalkirurgi i en kvadrant eller inom tandposition 3–3</t>
  </si>
  <si>
    <t>452</t>
  </si>
  <si>
    <t>PARO-KIRFL</t>
  </si>
  <si>
    <t>Parodontalkirurgi i flera kvadranter eller omfattande
parodontalkirurgi i en kvadrant eller inom tandposition 3–3</t>
  </si>
  <si>
    <t>453</t>
  </si>
  <si>
    <t>PARO-PIEN</t>
  </si>
  <si>
    <t xml:space="preserve">Kirurgisk behandling av periimplantit och i förekommande fall tänder
med parodontit i en kvadrant eller inom tandposition 3–3 </t>
  </si>
  <si>
    <t>454</t>
  </si>
  <si>
    <t>PARO-PIFL</t>
  </si>
  <si>
    <t>Kirurgisk behandling av periimplantit och i förekommande fall tänder
med parodontit i flera kvadranter eller omfattande kirurgisk
behandling i en kvadrant eller inom tandposition 3–3</t>
  </si>
  <si>
    <t>480</t>
  </si>
  <si>
    <t>KIR-KOAG</t>
  </si>
  <si>
    <t>Kontroll av koagulation, tilläggsåtgärd</t>
  </si>
  <si>
    <t>Rotbehandlings åtgärder</t>
  </si>
  <si>
    <t>RF-1</t>
  </si>
  <si>
    <t>Rensning och rotfyllning, en rotkanal</t>
  </si>
  <si>
    <t>RF-2</t>
  </si>
  <si>
    <t>Rensning och rotfyllning, två rotkanaler</t>
  </si>
  <si>
    <t>RF-3</t>
  </si>
  <si>
    <t>Rensning och rotfyllning, tre rotkanaler</t>
  </si>
  <si>
    <t>504</t>
  </si>
  <si>
    <t>RF-4</t>
  </si>
  <si>
    <t>Rensning och rotfyllning, fyra eller fler rotkanaler</t>
  </si>
  <si>
    <t>520</t>
  </si>
  <si>
    <t>ENDO-AKAN</t>
  </si>
  <si>
    <t xml:space="preserve">Akut endodontisk behandling, annan behandlare                             </t>
  </si>
  <si>
    <t>ENDO-AKUT</t>
  </si>
  <si>
    <t xml:space="preserve">Akut trepanation och kavumexstirpation                            </t>
  </si>
  <si>
    <t>ENDO-KL</t>
  </si>
  <si>
    <t xml:space="preserve">Komplicerad kanallokalisation </t>
  </si>
  <si>
    <t>ENDO-STB</t>
  </si>
  <si>
    <t>Stiftborttagning</t>
  </si>
  <si>
    <t>KIR-OPARO</t>
  </si>
  <si>
    <t>Apikalkirurgisk behandling</t>
  </si>
  <si>
    <t>542</t>
  </si>
  <si>
    <t>ENDO-APKT</t>
  </si>
  <si>
    <t>Apikalkirurgisk behandling, ytterligare tand vid samma
operationstillfälle, tilläggsåtgärd</t>
  </si>
  <si>
    <t>Bettfysiologiska åtgärder</t>
  </si>
  <si>
    <t>BESK-BEHA</t>
  </si>
  <si>
    <t>Bettskena i hård akrylat i överkäken, utförd på bettfysiologisk
indikation, per skena</t>
  </si>
  <si>
    <t>601 B</t>
  </si>
  <si>
    <t>BESK-BEHAB</t>
  </si>
  <si>
    <t>Bettskena i hård akrylat i överkäken, utförd på bettfysiologisk
indikation, per skena. Nischad eller ST, inom FK-08</t>
  </si>
  <si>
    <t>Bettskena i hård akrylat i underkäken, utförd på bettfysiologisk
indikation, per skena</t>
  </si>
  <si>
    <t>602 B</t>
  </si>
  <si>
    <t>Bettskena i hård akrylat i underkäken, utförd på bettfysiologisk
indikation, per skena, Nischad eller ST, inom FK-08</t>
  </si>
  <si>
    <t>BESK-REP</t>
  </si>
  <si>
    <t>Reponeringsskena, per skena</t>
  </si>
  <si>
    <t>BETT-MS</t>
  </si>
  <si>
    <t>Mjukplastskena, laboratorieframställd, utförd på bettfysiologisk indikation, per skena</t>
  </si>
  <si>
    <t>BETT-MOT</t>
  </si>
  <si>
    <t>Motorisk aktivering</t>
  </si>
  <si>
    <t>BETT-BS</t>
  </si>
  <si>
    <t>Bettslipning för ocklusal stabilisering</t>
  </si>
  <si>
    <t>Reparativa åtgärder inklusive excavering</t>
  </si>
  <si>
    <t>F-NOR</t>
  </si>
  <si>
    <t xml:space="preserve">Fyllning av en yta på framtand eller hörntand </t>
  </si>
  <si>
    <t>701 B</t>
  </si>
  <si>
    <t>F-NORB</t>
  </si>
  <si>
    <t>Fyllning av en yta på framtand eller hörntand, enstaka eller &gt;25 min</t>
  </si>
  <si>
    <t xml:space="preserve">Fyllning av två ytor på framtand eller hörntand </t>
  </si>
  <si>
    <t>702 B</t>
  </si>
  <si>
    <t>Fyllning av två ytor på framtand eller hörntand, enstaka eller &gt;25 min</t>
  </si>
  <si>
    <t xml:space="preserve">Fyllning av tre eller flera ytor på framtand eller hörntand </t>
  </si>
  <si>
    <t>703 B</t>
  </si>
  <si>
    <t>Fyllning av tre eller flera ytor på framtand eller hörntand, enstaka eller &gt;25 min</t>
  </si>
  <si>
    <t>Fyllning av en yta på molar eller premolar</t>
  </si>
  <si>
    <t>704 B</t>
  </si>
  <si>
    <t>Fyllning av en yta på molar eller premolar, enstaka eller &gt;25 min</t>
  </si>
  <si>
    <t>Fyllning av två ytor på molar eller premolar</t>
  </si>
  <si>
    <t>705 B</t>
  </si>
  <si>
    <t>Fyllning av två ytor på molar eller premolar, enstaka eller &gt;25 min</t>
  </si>
  <si>
    <t>705 C</t>
  </si>
  <si>
    <t>I-NOR</t>
  </si>
  <si>
    <t>Inlägg, guld eller keramisk, av två ytor på molar eller premolar</t>
  </si>
  <si>
    <t>Fyllning av tre eller flera ytor på molar eller premolar</t>
  </si>
  <si>
    <t>706 B</t>
  </si>
  <si>
    <t>Fyllning av tre eller flera ytor på molar eller premolar, enstaka eller &gt;25 min</t>
  </si>
  <si>
    <t>706 C</t>
  </si>
  <si>
    <t>Inlägg, guld eller keramisk,  av tre eller flera ytor på molar eller premolar</t>
  </si>
  <si>
    <t>KR-C-NOR</t>
  </si>
  <si>
    <t>Krona i plastiskt material, klinikframställd</t>
  </si>
  <si>
    <t>707 B</t>
  </si>
  <si>
    <t>KR-C-NORB</t>
  </si>
  <si>
    <t>Krona i plastiskt material, klinikframställd, enstaka eller &gt;25 min</t>
  </si>
  <si>
    <t>STIF-NOR</t>
  </si>
  <si>
    <t>Stiftförankring i rotkanal vid fyllningsterapi, tilläggsåtgärd</t>
  </si>
  <si>
    <t>Protetiska åtgärder</t>
  </si>
  <si>
    <t>KR-EN</t>
  </si>
  <si>
    <t>Permanent tandstödd krona, en per käke</t>
  </si>
  <si>
    <t>800 B</t>
  </si>
  <si>
    <t>Permanent tandstödd krona, en per käke, keramisk, konv cementering</t>
  </si>
  <si>
    <t>800 C</t>
  </si>
  <si>
    <t>KR-ENC</t>
  </si>
  <si>
    <t>Permanent tandstödd krona, en per käke, keramisk, adhes cementering</t>
  </si>
  <si>
    <t>800 D</t>
  </si>
  <si>
    <t>KR-ENU</t>
  </si>
  <si>
    <t>Permanent tandstödd krona, en per käke, urtagskrona</t>
  </si>
  <si>
    <t>KR-NOR</t>
  </si>
  <si>
    <t>Permanent tandstödd krona, flera i samma käke</t>
  </si>
  <si>
    <t>801 B</t>
  </si>
  <si>
    <t>Permanent tandstödd krona, flera i samma käke, keramisk, konv cementering</t>
  </si>
  <si>
    <t>801 C</t>
  </si>
  <si>
    <t>KR-NORC</t>
  </si>
  <si>
    <t>Permanent tandstödd krona, flera i samma käke, keramisk, adhes cementering</t>
  </si>
  <si>
    <t>801 D</t>
  </si>
  <si>
    <t>KR-NORU</t>
  </si>
  <si>
    <t>Permanent tandstödd krona, flera i samma käke, urtagskrona</t>
  </si>
  <si>
    <t>PEL-LABP</t>
  </si>
  <si>
    <t>Laboratorieframställd pelare med intraradikulärt stift</t>
  </si>
  <si>
    <t>PEL-KLFP</t>
  </si>
  <si>
    <t>Klinikframställd pelare med intraradikulärt stift</t>
  </si>
  <si>
    <t>Brobygg</t>
  </si>
  <si>
    <t xml:space="preserve">Hängande led vid tandstödd protetik, per led </t>
  </si>
  <si>
    <t>804 B</t>
  </si>
  <si>
    <t xml:space="preserve">Hängande led vid tandstödd protetik, keramisk, per led </t>
  </si>
  <si>
    <t xml:space="preserve">Emaljretinerad konstruktion, laboratorieframställd, per stöd </t>
  </si>
  <si>
    <t>RAF-NOR</t>
  </si>
  <si>
    <t>Radikulärförankring vid avtagbar protes</t>
  </si>
  <si>
    <t>KR-TE-SEM</t>
  </si>
  <si>
    <t>Semipermanent krona, per led</t>
  </si>
  <si>
    <t>BRO-TE-SEM</t>
  </si>
  <si>
    <t>Semipermanent bro, per led</t>
  </si>
  <si>
    <t>IKR-NOR</t>
  </si>
  <si>
    <t xml:space="preserve">Innerkrona för teleskop- eller konuskonstruktion </t>
  </si>
  <si>
    <t>KR-TE-LT</t>
  </si>
  <si>
    <t>Långtidstemporär laboratorieframställd krona, per led</t>
  </si>
  <si>
    <t>BRO-TE-LT</t>
  </si>
  <si>
    <t>Långtidstemporär laboratorieframställd bro, per led</t>
  </si>
  <si>
    <r>
      <t xml:space="preserve">Reparation av tandstödd protetik, </t>
    </r>
    <r>
      <rPr>
        <sz val="9"/>
        <rFont val="Arial"/>
        <family val="2"/>
      </rPr>
      <t xml:space="preserve">kontroll och justering upp till 3 månader ingår </t>
    </r>
  </si>
  <si>
    <t>FAST-LKF</t>
  </si>
  <si>
    <t>Cementering av lossnad tandstödd eller implantatstödd protetisk konstruktion, per stöd</t>
  </si>
  <si>
    <t xml:space="preserve">PROT-BRUT </t>
  </si>
  <si>
    <t>Reparation av krona eller bro, utan tandteknisk insats</t>
  </si>
  <si>
    <t xml:space="preserve">PROT-BRMT </t>
  </si>
  <si>
    <t>Broreparation med tandteknisk insats</t>
  </si>
  <si>
    <t>PROT-BROM</t>
  </si>
  <si>
    <t>Broreparation med tandteknisk insats, omfattande</t>
  </si>
  <si>
    <t>KR-SAD</t>
  </si>
  <si>
    <t>Sadelkrona</t>
  </si>
  <si>
    <r>
      <t xml:space="preserve">Avtagbar protetik, </t>
    </r>
    <r>
      <rPr>
        <sz val="9"/>
        <rFont val="Arial"/>
        <family val="2"/>
      </rPr>
      <t xml:space="preserve"> kontroll och justering upp till 3 månader ingår om inget annat anges</t>
    </r>
  </si>
  <si>
    <t>PP-TEMP</t>
  </si>
  <si>
    <t>Partiell protes, utan metallskelett eller för temporärt bruk, en till tre tänder</t>
  </si>
  <si>
    <t>Partiell protes, utan metallskelett eller för temporärt bruk, fyra eller fler tänder</t>
  </si>
  <si>
    <t>PP-GJS</t>
  </si>
  <si>
    <t>Partiell protes med metallskelett, klammerförankrad</t>
  </si>
  <si>
    <t>824 B</t>
  </si>
  <si>
    <t>PP-GJSE</t>
  </si>
  <si>
    <t>Partiell protes med metallskelett, klammerförankrad, omfattande</t>
  </si>
  <si>
    <t>PP-KOMP</t>
  </si>
  <si>
    <t>Komplicerad partiell protes med metallskelett som förankras med stöd av urtagskrona, innerkrona eller attachments</t>
  </si>
  <si>
    <t>825 B</t>
  </si>
  <si>
    <t>PP-KORT</t>
  </si>
  <si>
    <t>Komplicerad partiell protes med metallskelett som förankras med stöd av urtagskrona, innerkrona eller attachments, &gt;150 min</t>
  </si>
  <si>
    <t>MTRL-ATT</t>
  </si>
  <si>
    <t>Attachments, per styck</t>
  </si>
  <si>
    <t>PRO-NOR</t>
  </si>
  <si>
    <t>Hel underkäksprotes</t>
  </si>
  <si>
    <t>Hel överkäksprotes</t>
  </si>
  <si>
    <t>PRO-IMP</t>
  </si>
  <si>
    <t>Immediatprotes, hel käke</t>
  </si>
  <si>
    <r>
      <t>Reparation av avtagbar protetik, i</t>
    </r>
    <r>
      <rPr>
        <sz val="9"/>
        <rFont val="Arial"/>
        <family val="2"/>
      </rPr>
      <t xml:space="preserve"> åtgärd 832-839 ingår kontroll och justering upp till 3 månader </t>
    </r>
  </si>
  <si>
    <t>PRLG-J</t>
  </si>
  <si>
    <t xml:space="preserve">Justering av avtagbar protes </t>
  </si>
  <si>
    <t>PRLG-TILLS</t>
  </si>
  <si>
    <t>Lagning av protes eller tillsättning av protestand</t>
  </si>
  <si>
    <t>PRLG-REB</t>
  </si>
  <si>
    <t>Rebasering av protes</t>
  </si>
  <si>
    <t>PRLG-TI</t>
  </si>
  <si>
    <t>Lagning av protes där avtryck krävs</t>
  </si>
  <si>
    <t>PRLG-RB</t>
  </si>
  <si>
    <t>Rebasering och lagning av protes</t>
  </si>
  <si>
    <t>PRLG-KSF</t>
  </si>
  <si>
    <t>Komplicerad lagning av protes</t>
  </si>
  <si>
    <t>PRLG-KUG</t>
  </si>
  <si>
    <t>Komplicerad lagning av protes där uppvaxning och gjutning av ny del utförs vilken svetsas till befintlig protes</t>
  </si>
  <si>
    <t>PRLG-IRF</t>
  </si>
  <si>
    <t>Inmontering av förankringselement</t>
  </si>
  <si>
    <t>Övriga åtgärder vid bettrehabilitering</t>
  </si>
  <si>
    <t>PROT-BS</t>
  </si>
  <si>
    <t>Ocklusionskorrigerande bettslipning</t>
  </si>
  <si>
    <t>PROT-SK</t>
  </si>
  <si>
    <t>Skena, hel eller cementerad i sektioner, för vertikal platsberedning eller bettstabilisering</t>
  </si>
  <si>
    <t>PROT-KLP</t>
  </si>
  <si>
    <t>Klammerplåt</t>
  </si>
  <si>
    <t>PROT-BH</t>
  </si>
  <si>
    <t xml:space="preserve">Betthöjning eller uppbyggnad för ocklusal stabilisering med
fyllningsmaterial, per tandposition </t>
  </si>
  <si>
    <r>
      <rPr>
        <b/>
        <sz val="9"/>
        <rFont val="Arial"/>
        <family val="2"/>
      </rPr>
      <t>Implantatprotetiska åtgärder</t>
    </r>
    <r>
      <rPr>
        <sz val="9"/>
        <rFont val="Arial"/>
        <family val="2"/>
      </rPr>
      <t xml:space="preserve"> inkl ttekn. mat. provis. just.  tom 3 m efter färdig.</t>
    </r>
    <r>
      <rPr>
        <sz val="9"/>
        <rFont val="Times New Roman"/>
        <family val="1"/>
      </rPr>
      <t xml:space="preserve"> </t>
    </r>
  </si>
  <si>
    <t>Implantatstödd krona, en per käke, skruvretinerad</t>
  </si>
  <si>
    <t>850 B</t>
  </si>
  <si>
    <t>KR-ENBC</t>
  </si>
  <si>
    <t>Implantatstödd krona, en per käke, cementerad</t>
  </si>
  <si>
    <t>850 C</t>
  </si>
  <si>
    <t>KR-ENON</t>
  </si>
  <si>
    <t>Implantatstödd krona, en per käke, Onepiece</t>
  </si>
  <si>
    <t>Implantatstödd krona, flera i samma käke, skruvretinerad</t>
  </si>
  <si>
    <t>852 B</t>
  </si>
  <si>
    <t>KR-NORBC</t>
  </si>
  <si>
    <t>Implantatstödd krona, flera i samma käke, cementerad</t>
  </si>
  <si>
    <t>852 C</t>
  </si>
  <si>
    <t>KR-NORSE</t>
  </si>
  <si>
    <t xml:space="preserve">Implantatstödd krona, flera i samma käke, eller tex. i sektionsbro </t>
  </si>
  <si>
    <t>Hängande led vid implantatstödd bro</t>
  </si>
  <si>
    <t>Semipermanent implantatstödd krona, per led</t>
  </si>
  <si>
    <t>Semipermanent implantatstödd bro, per led</t>
  </si>
  <si>
    <t xml:space="preserve"> IMPL-FCSEM</t>
  </si>
  <si>
    <t>Fästskruv/broskruv och cylinder vid semipermanent implantatstödd krona, per implantat</t>
  </si>
  <si>
    <t>Långtidstemporär laboratorieframställd implantatstödd krona, per led</t>
  </si>
  <si>
    <t>Långtidstemporär laboratorieframställd implantatstödd bro, per led</t>
  </si>
  <si>
    <t>IMPL-FCLT</t>
  </si>
  <si>
    <t>Fästskruv/broskruv och cylinder vid långtidstemporär
laboratorieframställd implantatstödd krona, per implantat</t>
  </si>
  <si>
    <t>IMPLP-DI</t>
  </si>
  <si>
    <t>Distans inklusive distansskruv, per styck, prefabricerad</t>
  </si>
  <si>
    <t>858 B</t>
  </si>
  <si>
    <t>IMPLP-DIB</t>
  </si>
  <si>
    <t>Distans inklusive distansskruv, per styck, individuellt framställd</t>
  </si>
  <si>
    <t>IMPLP-IDI</t>
  </si>
  <si>
    <t>Integrerad distans/kopplingskomponent vid separat implantatstödd krona, per styck, tilläggsåtgärd</t>
  </si>
  <si>
    <t>IMPLB-4FIX</t>
  </si>
  <si>
    <t>Implantatstödd bro i överkäke på fyra implantat, skruvretinerad, raka skruvhål</t>
  </si>
  <si>
    <t>861 B</t>
  </si>
  <si>
    <t>IMPLB-4FIXB</t>
  </si>
  <si>
    <t>Implantatstödd bro i överkäke på fyra implantat, skruvretinerad, vinklade skruvhål</t>
  </si>
  <si>
    <t>IMPLB-5FIX</t>
  </si>
  <si>
    <t>Implantatstödd bro i överkäke på fem implantat, skruvretinerad, raka skruvhål</t>
  </si>
  <si>
    <t>862 B</t>
  </si>
  <si>
    <t>IMPLB-5FIXB</t>
  </si>
  <si>
    <t>Implantatstödd bro i överkäke på fem implantat, skruvretinerad, vinklade skruvhål</t>
  </si>
  <si>
    <t>IMPLB-6FIX</t>
  </si>
  <si>
    <t>Implantatstödd bro i överkäke på sex eller fler implantat, skruvretinerad, raka skruvhål</t>
  </si>
  <si>
    <t>863 B</t>
  </si>
  <si>
    <t>IMPLB-6FIXB</t>
  </si>
  <si>
    <t>Implantatstödd bro i överkäke på sex eller fler implantat, skruvretinerad, vinklade skruvhål</t>
  </si>
  <si>
    <t>Implantatstödd bro i underkäke på fyra implantat, skruvretinerad, raka skruvhål</t>
  </si>
  <si>
    <t>865 B</t>
  </si>
  <si>
    <t>Implantatstödd bro i underkäke på fyra implantat, skruvretinerad, vinklade skruvhål</t>
  </si>
  <si>
    <t>865 C</t>
  </si>
  <si>
    <t>Implantatstödd bro i underkäke på fem implantat, skruvretinerad, raka skruvhål</t>
  </si>
  <si>
    <t>865 D</t>
  </si>
  <si>
    <t>Implantatstödd bro i underkäke på fem implantat, skruvretinerad, vinklade skruvhål</t>
  </si>
  <si>
    <t>865 E</t>
  </si>
  <si>
    <t>Implantatstödd bro i underkäke på sex eller fler implantat, skruvretinerad, raka skruvhål</t>
  </si>
  <si>
    <t>865 F</t>
  </si>
  <si>
    <t>Implantatstödd bro i underkäke på sex eller fler implantat, skruvretinerad, vinklade skruvhål</t>
  </si>
  <si>
    <t>OD-2FIX</t>
  </si>
  <si>
    <t>Implantstödd täckprotes i överkäke eller underkäke på två implantat</t>
  </si>
  <si>
    <t>871 B</t>
  </si>
  <si>
    <t>OD-3FIX</t>
  </si>
  <si>
    <t>Implantstödd täckprotes i underkäke på tre implantat</t>
  </si>
  <si>
    <t>871 C</t>
  </si>
  <si>
    <t>OD-4FIX</t>
  </si>
  <si>
    <t>Implantstödd täckprotes i underkäke på fyra implantat</t>
  </si>
  <si>
    <t>Implantatstödd täckprotes i överkäke på tre implantat</t>
  </si>
  <si>
    <t>Implantatstödd täckprotes i överkäke på fyra implantat eller fler</t>
  </si>
  <si>
    <t>IMPLP-A2</t>
  </si>
  <si>
    <t>Tillägg för alveolarbar på två implantat</t>
  </si>
  <si>
    <t>IMPLP-A3</t>
  </si>
  <si>
    <t>Tillägg för alveolarbar på tre implantat</t>
  </si>
  <si>
    <t>IMPLP-A4</t>
  </si>
  <si>
    <t>Tillägg för alveolarbar på fyra implantat</t>
  </si>
  <si>
    <t>OD-FE</t>
  </si>
  <si>
    <t>Implantatstödd täckprotes, exklusive distanser och förankringselement</t>
  </si>
  <si>
    <t>MTRL-FE</t>
  </si>
  <si>
    <t>Förankringselement täckprotes, per styck</t>
  </si>
  <si>
    <r>
      <t xml:space="preserve">Reparation av implantatstödd protetik, </t>
    </r>
    <r>
      <rPr>
        <sz val="9"/>
        <rFont val="Arial"/>
        <family val="2"/>
      </rPr>
      <t xml:space="preserve">åtg. 881-889innefattar kont/just upp till 3 mån </t>
    </r>
  </si>
  <si>
    <t>IMPLP-REP</t>
  </si>
  <si>
    <t>Reparation av fast implantatstödd konstruktion, mindre omfattande</t>
  </si>
  <si>
    <t>IMPLP-REPT</t>
  </si>
  <si>
    <t>Reparation/ombyggnad av fast implantatstödd konstruktion med
tandteknisk insats</t>
  </si>
  <si>
    <t>IMPLP-REPOT</t>
  </si>
  <si>
    <t>Reparation/ombyggnad av implantatstödd bro där omfattande
tandteknisk insats krävs</t>
  </si>
  <si>
    <t>MTRL-FS</t>
  </si>
  <si>
    <t>Fästskruv/broskruv, per styck</t>
  </si>
  <si>
    <t>MTRL-CS</t>
  </si>
  <si>
    <t>Distansskruv, per styck</t>
  </si>
  <si>
    <t>MTRL-LD</t>
  </si>
  <si>
    <t>Läkdistans, per styck</t>
  </si>
  <si>
    <t>IMPLP-AVM3</t>
  </si>
  <si>
    <t>Avmontering av implantatstödda konstruktioner på sammanlagt ett till tre implantat</t>
  </si>
  <si>
    <t>IMPLP-REM3</t>
  </si>
  <si>
    <t>Återmontering av implantatstödda konstruktioner på sammanlagt ett till tre implantat</t>
  </si>
  <si>
    <t>IMPLP-AVM4</t>
  </si>
  <si>
    <t>Avmontering av implantatstödda konstruktioner på sammanlagt fyra eller fler implantat</t>
  </si>
  <si>
    <t>IMPLP-REM4</t>
  </si>
  <si>
    <t>Återmontering av implantatstödda konstruktioner på sammanlagt fyra eller fler implantat</t>
  </si>
  <si>
    <t>IMPLP-IMPLK</t>
  </si>
  <si>
    <t>Åtgärdande av tekniska implantatkomplikationer</t>
  </si>
  <si>
    <t>Tandreglering</t>
  </si>
  <si>
    <t>ORT-HALV</t>
  </si>
  <si>
    <t>Tandreglering, aktiv behandling högst 6 månader</t>
  </si>
  <si>
    <t>ORT-EE</t>
  </si>
  <si>
    <t>Tandreglering, en käke, aktiv behandling 6 månader till 1 år</t>
  </si>
  <si>
    <t>ORT-O</t>
  </si>
  <si>
    <t xml:space="preserve">Tandreglering, en käke, aktiv behandling 1 år till 1,5 år </t>
  </si>
  <si>
    <t>ORT-NORT</t>
  </si>
  <si>
    <t>Tandreglering, en käke, aktiv behandling 1,5 år till 2 år</t>
  </si>
  <si>
    <t>ORT-KORT</t>
  </si>
  <si>
    <t>Tandreglering, en käke, aktiv behandling mer än 2 år</t>
  </si>
  <si>
    <t>ORT-2ORT</t>
  </si>
  <si>
    <t xml:space="preserve">Tandreglering, båda käkar, aktiv behandling 6 månader till 1 år </t>
  </si>
  <si>
    <t>ORT-2ORTO</t>
  </si>
  <si>
    <t>Tandreglering, båda käkar, aktiv behandling 1 år till 1,5 år</t>
  </si>
  <si>
    <t>ORT-2ORTN</t>
  </si>
  <si>
    <t>Tandreglering, båda käkar, aktiv behandling 1,5 år till 2 år</t>
  </si>
  <si>
    <t>ORT-2ORTK</t>
  </si>
  <si>
    <t xml:space="preserve">Tandreglering, båda käkar, aktiv behandling mer än 2 år </t>
  </si>
  <si>
    <t>Utbytesåtgärder</t>
  </si>
  <si>
    <t>FKU-921</t>
  </si>
  <si>
    <t>Permanent tandstödd krona, i stället för fylln (åtg 703)</t>
  </si>
  <si>
    <t>921 B</t>
  </si>
  <si>
    <t>FKU-921B</t>
  </si>
  <si>
    <t>Permanent tandstödd krona, keramisk, konventionell cem, isf fylln (åtg 703)</t>
  </si>
  <si>
    <t>921 C</t>
  </si>
  <si>
    <t>FKU-921C</t>
  </si>
  <si>
    <t>Permanent tandstödd krona, keramisk, adhesiv cem, isf fylln (åtg 703)</t>
  </si>
  <si>
    <t>FKU-922</t>
  </si>
  <si>
    <t>Permanent tandstödd krona, isf fylln (åtg 706)</t>
  </si>
  <si>
    <t>922 B</t>
  </si>
  <si>
    <t>FKU-922B</t>
  </si>
  <si>
    <t>Permanent tandstödd krona, keramisk, konventionell cem (åtg 706)</t>
  </si>
  <si>
    <t>922 C</t>
  </si>
  <si>
    <t>FKU-922C</t>
  </si>
  <si>
    <t>Permanent tandstödd krona, keramisk, adhesiv cem (åtg 706)</t>
  </si>
  <si>
    <t>FKU-925</t>
  </si>
  <si>
    <t>Op implant, inkl.impl, friläggn,distansanslut. Isf krona (åtg 801)</t>
  </si>
  <si>
    <t>925 B</t>
  </si>
  <si>
    <t>FKU-925B</t>
  </si>
  <si>
    <t>Op implant, inkl.impl, friläggn,distansanslut. Isf krona, dyrare implantat (åtg 801)</t>
  </si>
  <si>
    <t>FKU-926</t>
  </si>
  <si>
    <t>Impl.förankrad krona isf krona, skruvretinderad (åtg 801+804)</t>
  </si>
  <si>
    <t>Timtaxa</t>
  </si>
  <si>
    <t>Jämt delbar med 60</t>
  </si>
  <si>
    <t>926 B</t>
  </si>
  <si>
    <t>FKU-926B</t>
  </si>
  <si>
    <t>Impl.förankrad krona isf krona, cementerad  (åtg 801+804)</t>
  </si>
  <si>
    <t>Spectdl</t>
  </si>
  <si>
    <t>FKU-928</t>
  </si>
  <si>
    <t>Op. impl. då stödt krona/-or senaste 3 år (åtg 804)</t>
  </si>
  <si>
    <t>Tdl</t>
  </si>
  <si>
    <t>928 B</t>
  </si>
  <si>
    <t>FKU-928B</t>
  </si>
  <si>
    <t>Op. impl. då stödt krona/-or senaste 3 år, dyrare implantat (åtg 804)</t>
  </si>
  <si>
    <t>Hyg</t>
  </si>
  <si>
    <t>FKU-929</t>
  </si>
  <si>
    <t>Impl.krona  isf krona, skruvretinerad,  då en stödtand krona senaste 3 år (åtg 801)</t>
  </si>
  <si>
    <t>Tsk</t>
  </si>
  <si>
    <t>929 B</t>
  </si>
  <si>
    <t>Impl.krona  isf krona, cementerad,  då en stödtand krona senaste 3 år (åtg 801)</t>
  </si>
  <si>
    <t>FKU-940</t>
  </si>
  <si>
    <t>Ortslut. av entandslucka, isf bro (åtg 801x2+804)</t>
  </si>
  <si>
    <t>Spectv</t>
  </si>
  <si>
    <t>FKU-941</t>
  </si>
  <si>
    <t>Ortslut. av ent.lucka isf bro, en krona senaste 3 år  (åtg 801+804)</t>
  </si>
  <si>
    <t>Lokala åtgärder- Ingen ersättning utgår från Försäkringskassan</t>
  </si>
  <si>
    <t>S 1</t>
  </si>
  <si>
    <t>LÅ-SKYET</t>
  </si>
  <si>
    <t>Tandskydd, patient betalar 100%. Labkostnad tillkommer.</t>
  </si>
  <si>
    <t>S 5</t>
  </si>
  <si>
    <t>LÅ-APNE</t>
  </si>
  <si>
    <t>Apnéskena</t>
  </si>
  <si>
    <t>T 1</t>
  </si>
  <si>
    <t>TD-TDLÖ</t>
  </si>
  <si>
    <t>Tdl.tid per tim</t>
  </si>
  <si>
    <t xml:space="preserve">se ovan </t>
  </si>
  <si>
    <t>T 2</t>
  </si>
  <si>
    <t>TD-HYGÖ</t>
  </si>
  <si>
    <t>Hyg.tid per tim</t>
  </si>
  <si>
    <t>T 3</t>
  </si>
  <si>
    <t>TD-TSKÖ</t>
  </si>
  <si>
    <t>Tsk.tid per tim</t>
  </si>
  <si>
    <t>T 4</t>
  </si>
  <si>
    <t>TD-SPECÖ</t>
  </si>
  <si>
    <t>Spec.tid per tim</t>
  </si>
  <si>
    <t>N 1</t>
  </si>
  <si>
    <t>ANAE-NARME</t>
  </si>
  <si>
    <t>Narkos. Merkostnad per gång</t>
  </si>
  <si>
    <t>N 2</t>
  </si>
  <si>
    <t>TD-TVRET</t>
  </si>
  <si>
    <t>Tandvårdsrädsla extra tid, tdl per tim</t>
  </si>
  <si>
    <t>N 3</t>
  </si>
  <si>
    <t>TD-TVREH</t>
  </si>
  <si>
    <t>Tandvårdsrädsla extra tid, hyg per tim</t>
  </si>
  <si>
    <t>N 4</t>
  </si>
  <si>
    <t>ANAE-SED</t>
  </si>
  <si>
    <t>Peroral sedering</t>
  </si>
  <si>
    <t>N 5</t>
  </si>
  <si>
    <t>ANAE-SEDT</t>
  </si>
  <si>
    <t>Peroral sedering, tabletter</t>
  </si>
  <si>
    <t>O 6</t>
  </si>
  <si>
    <t>ORT-RETJ</t>
  </si>
  <si>
    <t xml:space="preserve">Fastsättn retainer </t>
  </si>
  <si>
    <t>O 6 B</t>
  </si>
  <si>
    <t>ORT-RETNY</t>
  </si>
  <si>
    <t>Fastsättn ny retainer + tt.fakt</t>
  </si>
  <si>
    <t>O 7</t>
  </si>
  <si>
    <t>ORT-RETKO</t>
  </si>
  <si>
    <t>Retentionskontroll</t>
  </si>
  <si>
    <t>O 8</t>
  </si>
  <si>
    <t>ORT-SLKTR</t>
  </si>
  <si>
    <t>Slutkontroll</t>
  </si>
  <si>
    <t>O 9</t>
  </si>
  <si>
    <t>ORT-LOST</t>
  </si>
  <si>
    <t>Borttappad ortod. apparatur</t>
  </si>
  <si>
    <t>fakt</t>
  </si>
  <si>
    <t>O 10</t>
  </si>
  <si>
    <t>ORT-LOST1</t>
  </si>
  <si>
    <t>Borttappad LM-aktivator</t>
  </si>
  <si>
    <t>R 1</t>
  </si>
  <si>
    <t>ENDO-RENS1</t>
  </si>
  <si>
    <t>Rensning en kanal, annan behandlare (upp till ca 40 min)</t>
  </si>
  <si>
    <t>R 2</t>
  </si>
  <si>
    <t>ENDO-RENS2</t>
  </si>
  <si>
    <t>Rensning två kanaler, annan behandlare (ca 40-60 min)</t>
  </si>
  <si>
    <t>R 3</t>
  </si>
  <si>
    <t>ENDO-RENS3</t>
  </si>
  <si>
    <t>Rensning tre eller flera kanaler, annan behandlare (över 60 min)</t>
  </si>
  <si>
    <t>I 3</t>
  </si>
  <si>
    <t>LÅ-INR</t>
  </si>
  <si>
    <t>Rättsintyg, per tim</t>
  </si>
  <si>
    <t>J 1</t>
  </si>
  <si>
    <t>LÅ-KOPJ</t>
  </si>
  <si>
    <t>Journalkopior, grundavgift &gt;10 sidor</t>
  </si>
  <si>
    <t>M 3</t>
  </si>
  <si>
    <t>MTRL-TTMAT</t>
  </si>
  <si>
    <t>Material</t>
  </si>
  <si>
    <t>Uteblivande/sent återbud</t>
  </si>
  <si>
    <t>U 1</t>
  </si>
  <si>
    <t>UB-UBVT</t>
  </si>
  <si>
    <t>Uteblivande</t>
  </si>
  <si>
    <t>ÅB 1</t>
  </si>
  <si>
    <t>UB-ÅBVT</t>
  </si>
  <si>
    <t>Sent återbud</t>
  </si>
  <si>
    <t>KA</t>
  </si>
  <si>
    <t>UB-BEST</t>
  </si>
  <si>
    <t>Kallad men kom inte (uppföljnings åtg beställarenhet)</t>
  </si>
  <si>
    <t xml:space="preserve">Skuggtaxe-åtgärder för barntandvård </t>
  </si>
  <si>
    <t>SC</t>
  </si>
  <si>
    <t>LÅ-SC</t>
  </si>
  <si>
    <t>Screening små barn</t>
  </si>
  <si>
    <t>SC 1</t>
  </si>
  <si>
    <t>LÅ-SC1</t>
  </si>
  <si>
    <t>Thyg samtal riskbarn &lt;3 år</t>
  </si>
  <si>
    <t>SC 2</t>
  </si>
  <si>
    <t>LÅ-SC2</t>
  </si>
  <si>
    <t>Tsk samtal riskbarn &lt;3 år</t>
  </si>
  <si>
    <t>P 2</t>
  </si>
  <si>
    <t>US-USMB</t>
  </si>
  <si>
    <t>Munhälsokontroll</t>
  </si>
  <si>
    <t>P 3</t>
  </si>
  <si>
    <t>PRF-PRTS</t>
  </si>
  <si>
    <t>Profylaxbehandling av tandsköterska</t>
  </si>
  <si>
    <t>P 5</t>
  </si>
  <si>
    <t>FF</t>
  </si>
  <si>
    <t>Fissurförsegling</t>
  </si>
  <si>
    <t>P 6</t>
  </si>
  <si>
    <t>SL</t>
  </si>
  <si>
    <t>Slipning per tand</t>
  </si>
  <si>
    <t>O 1</t>
  </si>
  <si>
    <t>TD-BOU</t>
  </si>
  <si>
    <t>Ortodonti, BoU /tim</t>
  </si>
  <si>
    <t>O 2</t>
  </si>
  <si>
    <t>ORT-AV6</t>
  </si>
  <si>
    <t>Avtagbar apparatur ½ år</t>
  </si>
  <si>
    <t>O 3</t>
  </si>
  <si>
    <t>ORT-AV12</t>
  </si>
  <si>
    <t>Avtagbar apparatur 1 år</t>
  </si>
  <si>
    <t>O 4</t>
  </si>
  <si>
    <t>ORT-AV24</t>
  </si>
  <si>
    <t>Avtagbar apparatur 2 år</t>
  </si>
  <si>
    <t>O 5</t>
  </si>
  <si>
    <t>AFA-HALV</t>
  </si>
  <si>
    <t>Fast app. i en käke ½ år</t>
  </si>
  <si>
    <t>OF</t>
  </si>
  <si>
    <t>ORT-FAST</t>
  </si>
  <si>
    <t>Start fast apparatur</t>
  </si>
  <si>
    <t>OA</t>
  </si>
  <si>
    <t>ORT-AVT</t>
  </si>
  <si>
    <t>Start avtagbar apparatur</t>
  </si>
  <si>
    <t>Patientavgifter</t>
  </si>
  <si>
    <t>A 1</t>
  </si>
  <si>
    <t>BES-ASYL</t>
  </si>
  <si>
    <t>Asylarvode</t>
  </si>
  <si>
    <t>B 50</t>
  </si>
  <si>
    <t>BES-B50</t>
  </si>
  <si>
    <t>4_50. Besöksavgift, del av</t>
  </si>
  <si>
    <t>B 100</t>
  </si>
  <si>
    <t>BES-B100</t>
  </si>
  <si>
    <t>4_100. Besöksavgift, del av</t>
  </si>
  <si>
    <t xml:space="preserve">B 200 </t>
  </si>
  <si>
    <t>BES-B200</t>
  </si>
  <si>
    <t xml:space="preserve">4_200. Besöksavgift del av </t>
  </si>
  <si>
    <t>B 1</t>
  </si>
  <si>
    <t>BES-B1</t>
  </si>
  <si>
    <t>Frikort</t>
  </si>
  <si>
    <t>B 2</t>
  </si>
  <si>
    <t>BES-B2</t>
  </si>
  <si>
    <t>Besöksavgift</t>
  </si>
  <si>
    <t>B 5</t>
  </si>
  <si>
    <t>BES-B5</t>
  </si>
  <si>
    <t xml:space="preserve">Besöksavgift vid helgjour </t>
  </si>
  <si>
    <t>Frisktandvård</t>
  </si>
  <si>
    <t>AB1</t>
  </si>
  <si>
    <t>AB-ÖF1</t>
  </si>
  <si>
    <t>Överflyttning frisktandvård 1 år</t>
  </si>
  <si>
    <t>AB2</t>
  </si>
  <si>
    <t>AB-ÖF2</t>
  </si>
  <si>
    <t>Överflyttning frisktandvård 2 år</t>
  </si>
  <si>
    <t>AB3</t>
  </si>
  <si>
    <t>AB-ÖF3</t>
  </si>
  <si>
    <t>Överflyttning frisktandvård 3 år</t>
  </si>
  <si>
    <t>ABÖF</t>
  </si>
  <si>
    <t>AB-ÖFJH</t>
  </si>
  <si>
    <t>Överflyttning från Region JH  (Statistik åtg)</t>
  </si>
  <si>
    <t>AKV</t>
  </si>
  <si>
    <t>AB-AKV</t>
  </si>
  <si>
    <t xml:space="preserve">Akutbesök frisktandvård annat län, vardag  </t>
  </si>
  <si>
    <t>AKH</t>
  </si>
  <si>
    <t>AB-AKH</t>
  </si>
  <si>
    <t xml:space="preserve">Akutbesök frisktandvård annat län, helg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</si>
</sst>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%"/>
  </numFmts>
  <fonts count="44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b/>
      <sz val="10"/>
      <name val="Geneva"/>
    </font>
    <font>
      <sz val="8"/>
      <name val="Geneva"/>
    </font>
    <font>
      <sz val="10"/>
      <color rgb="FFFF0000"/>
      <name val="Geneva"/>
    </font>
    <font>
      <sz val="10"/>
      <color indexed="12"/>
      <name val="Geneva"/>
    </font>
    <font>
      <b/>
      <sz val="10"/>
      <color rgb="FF75923C"/>
      <name val="Geneva"/>
    </font>
    <font>
      <sz val="11"/>
      <color indexed="12"/>
      <name val="Geneva"/>
    </font>
    <font>
      <sz val="9"/>
      <name val="Geneva"/>
    </font>
    <font>
      <b/>
      <sz val="9"/>
      <name val="Geneva"/>
    </font>
    <font>
      <sz val="8"/>
      <name val="Arial"/>
      <family val="2"/>
    </font>
    <font>
      <b/>
      <sz val="9"/>
      <name val="Arial"/>
      <family val="2"/>
    </font>
    <font>
      <b/>
      <sz val="10"/>
      <color theme="5" tint="-0.499984740745262"/>
      <name val="Geneva"/>
    </font>
    <font>
      <b/>
      <sz val="8"/>
      <color theme="5" tint="-0.499984740745262"/>
      <name val="Geneva"/>
    </font>
    <font>
      <sz val="10"/>
      <color theme="1"/>
      <name val="Geneva"/>
    </font>
    <font>
      <b/>
      <sz val="8"/>
      <name val="Geneva"/>
    </font>
    <font>
      <sz val="10"/>
      <color theme="5" tint="-0.499984740745262"/>
      <name val="Geneva"/>
    </font>
    <font>
      <sz val="10"/>
      <color indexed="11"/>
      <name val="Geneva"/>
    </font>
    <font>
      <b/>
      <sz val="10"/>
      <color indexed="11"/>
      <name val="Geneva"/>
    </font>
    <font>
      <b/>
      <sz val="10"/>
      <color indexed="17"/>
      <name val="Geneva"/>
    </font>
    <font>
      <sz val="10"/>
      <color rgb="FF7030A0"/>
      <name val="Geneva"/>
    </font>
    <font>
      <sz val="9"/>
      <color rgb="FF0070C0"/>
      <name val="Geneva"/>
    </font>
    <font>
      <sz val="10"/>
      <color rgb="FF0070C0"/>
      <name val="Geneva"/>
    </font>
    <font>
      <sz val="9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color rgb="FF7030A0"/>
      <name val="Geneva"/>
    </font>
    <font>
      <sz val="11"/>
      <color rgb="FF000000"/>
      <name val="Calibri"/>
      <family val="2"/>
    </font>
    <font>
      <sz val="10"/>
      <color indexed="10"/>
      <name val="Geneva"/>
    </font>
    <font>
      <b/>
      <sz val="10"/>
      <color indexed="12"/>
      <name val="Geneva"/>
    </font>
    <font>
      <b/>
      <sz val="10"/>
      <color rgb="FFFF0000"/>
      <name val="Geneva"/>
    </font>
    <font>
      <sz val="10"/>
      <name val="Times New Roman"/>
      <family val="1"/>
    </font>
    <font>
      <b/>
      <sz val="10"/>
      <name val="Times New Roman"/>
      <family val="1"/>
    </font>
    <font>
      <sz val="9"/>
      <color rgb="FF000000"/>
      <name val="Arial"/>
      <family val="2"/>
    </font>
    <font>
      <sz val="10"/>
      <color rgb="FF00B050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rgb="FFFF0000"/>
      <name val="Geneva"/>
    </font>
    <font>
      <b/>
      <sz val="9"/>
      <color rgb="FFFF0000"/>
      <name val="Geneva"/>
    </font>
    <font>
      <sz val="10"/>
      <color rgb="FFFF000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rgb="FFCAE8AA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07">
    <xf numFmtId="0" fontId="0" fillId="0" borderId="0" xfId="0"/>
    <xf numFmtId="1" fontId="3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left"/>
    </xf>
    <xf numFmtId="0" fontId="2" fillId="0" borderId="0" xfId="0" applyFont="1"/>
    <xf numFmtId="3" fontId="0" fillId="0" borderId="0" xfId="0" applyNumberFormat="1"/>
    <xf numFmtId="3" fontId="3" fillId="0" borderId="1" xfId="0" applyNumberFormat="1" applyFont="1" applyBorder="1"/>
    <xf numFmtId="3" fontId="5" fillId="0" borderId="0" xfId="0" applyNumberFormat="1" applyFont="1"/>
    <xf numFmtId="3" fontId="2" fillId="0" borderId="0" xfId="0" applyNumberFormat="1" applyFont="1"/>
    <xf numFmtId="3" fontId="6" fillId="0" borderId="0" xfId="0" applyNumberFormat="1" applyFont="1"/>
    <xf numFmtId="3" fontId="7" fillId="0" borderId="0" xfId="0" applyNumberFormat="1" applyFont="1" applyAlignment="1">
      <alignment horizontal="right"/>
    </xf>
    <xf numFmtId="3" fontId="8" fillId="0" borderId="0" xfId="0" applyNumberFormat="1" applyFont="1"/>
    <xf numFmtId="0" fontId="8" fillId="0" borderId="0" xfId="0" applyFont="1"/>
    <xf numFmtId="3" fontId="9" fillId="0" borderId="0" xfId="0" applyNumberFormat="1" applyFont="1"/>
    <xf numFmtId="0" fontId="10" fillId="0" borderId="2" xfId="0" applyFont="1" applyBorder="1" applyAlignment="1">
      <alignment wrapText="1"/>
    </xf>
    <xf numFmtId="0" fontId="10" fillId="0" borderId="3" xfId="0" applyFont="1" applyBorder="1" applyAlignment="1">
      <alignment wrapText="1"/>
    </xf>
    <xf numFmtId="3" fontId="4" fillId="2" borderId="4" xfId="0" applyNumberFormat="1" applyFont="1" applyFill="1" applyBorder="1" applyAlignment="1">
      <alignment horizontal="center" wrapText="1"/>
    </xf>
    <xf numFmtId="3" fontId="4" fillId="0" borderId="5" xfId="0" applyNumberFormat="1" applyFont="1" applyBorder="1" applyAlignment="1">
      <alignment horizontal="center" wrapText="1"/>
    </xf>
    <xf numFmtId="3" fontId="11" fillId="0" borderId="6" xfId="0" applyNumberFormat="1" applyFont="1" applyBorder="1" applyAlignment="1">
      <alignment horizontal="center" wrapText="1"/>
    </xf>
    <xf numFmtId="3" fontId="11" fillId="0" borderId="5" xfId="0" applyNumberFormat="1" applyFont="1" applyBorder="1" applyAlignment="1">
      <alignment horizontal="center" wrapText="1"/>
    </xf>
    <xf numFmtId="3" fontId="11" fillId="0" borderId="8" xfId="0" applyNumberFormat="1" applyFont="1" applyBorder="1" applyAlignment="1">
      <alignment horizontal="center" wrapText="1"/>
    </xf>
    <xf numFmtId="3" fontId="9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164" fontId="2" fillId="0" borderId="0" xfId="0" applyNumberFormat="1" applyFont="1"/>
    <xf numFmtId="1" fontId="13" fillId="0" borderId="2" xfId="0" applyNumberFormat="1" applyFont="1" applyBorder="1" applyAlignment="1">
      <alignment horizontal="left"/>
    </xf>
    <xf numFmtId="1" fontId="14" fillId="0" borderId="2" xfId="0" applyNumberFormat="1" applyFont="1" applyBorder="1" applyAlignment="1">
      <alignment horizontal="left" vertical="center"/>
    </xf>
    <xf numFmtId="1" fontId="4" fillId="0" borderId="2" xfId="0" applyNumberFormat="1" applyFont="1" applyBorder="1" applyAlignment="1">
      <alignment horizontal="left" vertical="center" wrapText="1"/>
    </xf>
    <xf numFmtId="3" fontId="0" fillId="2" borderId="11" xfId="0" applyNumberFormat="1" applyFill="1" applyBorder="1" applyAlignment="1">
      <alignment horizontal="right"/>
    </xf>
    <xf numFmtId="3" fontId="0" fillId="0" borderId="2" xfId="0" applyNumberFormat="1" applyBorder="1"/>
    <xf numFmtId="3" fontId="0" fillId="0" borderId="12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15" fillId="0" borderId="2" xfId="0" applyNumberFormat="1" applyFont="1" applyBorder="1" applyAlignment="1">
      <alignment horizontal="right"/>
    </xf>
    <xf numFmtId="3" fontId="0" fillId="0" borderId="13" xfId="0" applyNumberFormat="1" applyBorder="1" applyAlignment="1">
      <alignment horizontal="right"/>
    </xf>
    <xf numFmtId="3" fontId="0" fillId="2" borderId="14" xfId="0" applyNumberForma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49" fontId="14" fillId="0" borderId="2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49" fontId="16" fillId="0" borderId="2" xfId="0" applyNumberFormat="1" applyFont="1" applyBorder="1" applyAlignment="1">
      <alignment horizontal="left" vertical="center"/>
    </xf>
    <xf numFmtId="3" fontId="17" fillId="0" borderId="2" xfId="0" applyNumberFormat="1" applyFont="1" applyBorder="1"/>
    <xf numFmtId="3" fontId="18" fillId="2" borderId="11" xfId="0" applyNumberFormat="1" applyFont="1" applyFill="1" applyBorder="1" applyAlignment="1">
      <alignment horizontal="right"/>
    </xf>
    <xf numFmtId="3" fontId="19" fillId="0" borderId="2" xfId="0" applyNumberFormat="1" applyFont="1" applyBorder="1" applyAlignment="1">
      <alignment horizontal="right"/>
    </xf>
    <xf numFmtId="3" fontId="21" fillId="0" borderId="12" xfId="0" applyNumberFormat="1" applyFont="1" applyBorder="1" applyAlignment="1">
      <alignment horizontal="right"/>
    </xf>
    <xf numFmtId="3" fontId="6" fillId="0" borderId="13" xfId="0" applyNumberFormat="1" applyFont="1" applyBorder="1" applyAlignment="1">
      <alignment horizontal="right"/>
    </xf>
    <xf numFmtId="0" fontId="4" fillId="0" borderId="15" xfId="0" applyFont="1" applyBorder="1" applyAlignment="1">
      <alignment wrapText="1"/>
    </xf>
    <xf numFmtId="1" fontId="3" fillId="0" borderId="2" xfId="0" applyNumberFormat="1" applyFont="1" applyBorder="1" applyAlignment="1">
      <alignment horizontal="left"/>
    </xf>
    <xf numFmtId="1" fontId="16" fillId="0" borderId="2" xfId="0" applyNumberFormat="1" applyFont="1" applyBorder="1" applyAlignment="1">
      <alignment horizontal="left" vertical="center"/>
    </xf>
    <xf numFmtId="0" fontId="4" fillId="0" borderId="16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9" fillId="0" borderId="3" xfId="0" applyFont="1" applyBorder="1"/>
    <xf numFmtId="0" fontId="4" fillId="0" borderId="2" xfId="0" applyFont="1" applyBorder="1" applyAlignment="1">
      <alignment horizontal="left" vertical="center"/>
    </xf>
    <xf numFmtId="0" fontId="4" fillId="0" borderId="0" xfId="0" applyFont="1"/>
    <xf numFmtId="0" fontId="4" fillId="0" borderId="2" xfId="0" applyFont="1" applyBorder="1"/>
    <xf numFmtId="0" fontId="4" fillId="0" borderId="13" xfId="0" applyFont="1" applyBorder="1" applyAlignment="1">
      <alignment wrapText="1"/>
    </xf>
    <xf numFmtId="0" fontId="1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/>
    <xf numFmtId="3" fontId="0" fillId="2" borderId="2" xfId="0" applyNumberFormat="1" applyFill="1" applyBorder="1" applyAlignment="1">
      <alignment horizontal="right"/>
    </xf>
    <xf numFmtId="1" fontId="14" fillId="0" borderId="2" xfId="0" applyNumberFormat="1" applyFont="1" applyBorder="1" applyAlignment="1">
      <alignment horizontal="left"/>
    </xf>
    <xf numFmtId="3" fontId="22" fillId="0" borderId="0" xfId="0" applyNumberFormat="1" applyFont="1"/>
    <xf numFmtId="0" fontId="23" fillId="0" borderId="0" xfId="0" applyFont="1"/>
    <xf numFmtId="1" fontId="14" fillId="0" borderId="0" xfId="0" applyNumberFormat="1" applyFont="1" applyAlignment="1">
      <alignment horizontal="left"/>
    </xf>
    <xf numFmtId="0" fontId="16" fillId="0" borderId="2" xfId="0" applyFont="1" applyBorder="1" applyAlignment="1">
      <alignment horizontal="left" vertical="center"/>
    </xf>
    <xf numFmtId="3" fontId="10" fillId="0" borderId="0" xfId="0" applyNumberFormat="1" applyFont="1"/>
    <xf numFmtId="0" fontId="3" fillId="0" borderId="0" xfId="0" applyFont="1"/>
    <xf numFmtId="49" fontId="3" fillId="0" borderId="2" xfId="0" applyNumberFormat="1" applyFont="1" applyBorder="1" applyAlignment="1">
      <alignment horizontal="left"/>
    </xf>
    <xf numFmtId="1" fontId="13" fillId="0" borderId="2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3" fontId="5" fillId="0" borderId="2" xfId="0" applyNumberFormat="1" applyFont="1" applyBorder="1" applyAlignment="1">
      <alignment horizontal="right"/>
    </xf>
    <xf numFmtId="0" fontId="4" fillId="0" borderId="15" xfId="0" applyFont="1" applyBorder="1" applyAlignment="1">
      <alignment vertical="center"/>
    </xf>
    <xf numFmtId="3" fontId="9" fillId="0" borderId="2" xfId="0" applyNumberFormat="1" applyFont="1" applyBorder="1"/>
    <xf numFmtId="3" fontId="10" fillId="0" borderId="0" xfId="0" applyNumberFormat="1" applyFont="1" applyAlignment="1">
      <alignment horizontal="center"/>
    </xf>
    <xf numFmtId="3" fontId="0" fillId="2" borderId="12" xfId="0" applyNumberFormat="1" applyFill="1" applyBorder="1" applyAlignment="1">
      <alignment horizontal="right"/>
    </xf>
    <xf numFmtId="1" fontId="3" fillId="0" borderId="0" xfId="0" applyNumberFormat="1" applyFont="1" applyAlignment="1">
      <alignment horizontal="left" vertical="center"/>
    </xf>
    <xf numFmtId="1" fontId="16" fillId="0" borderId="26" xfId="0" applyNumberFormat="1" applyFont="1" applyBorder="1" applyAlignment="1">
      <alignment horizontal="left" vertical="center"/>
    </xf>
    <xf numFmtId="0" fontId="9" fillId="0" borderId="2" xfId="0" applyFont="1" applyBorder="1" applyAlignment="1">
      <alignment vertical="center" wrapText="1"/>
    </xf>
    <xf numFmtId="3" fontId="0" fillId="2" borderId="0" xfId="0" applyNumberFormat="1" applyFill="1" applyAlignment="1">
      <alignment horizontal="right"/>
    </xf>
    <xf numFmtId="3" fontId="0" fillId="0" borderId="26" xfId="0" applyNumberFormat="1" applyBorder="1"/>
    <xf numFmtId="3" fontId="0" fillId="2" borderId="27" xfId="0" applyNumberFormat="1" applyFill="1" applyBorder="1"/>
    <xf numFmtId="3" fontId="16" fillId="0" borderId="2" xfId="0" applyNumberFormat="1" applyFont="1" applyBorder="1" applyAlignment="1">
      <alignment vertical="center"/>
    </xf>
    <xf numFmtId="3" fontId="10" fillId="0" borderId="2" xfId="0" applyNumberFormat="1" applyFont="1" applyBorder="1"/>
    <xf numFmtId="3" fontId="1" fillId="0" borderId="13" xfId="1" applyNumberFormat="1" applyBorder="1" applyAlignment="1">
      <alignment horizontal="right"/>
    </xf>
    <xf numFmtId="0" fontId="4" fillId="0" borderId="15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3" fontId="0" fillId="2" borderId="11" xfId="0" applyNumberFormat="1" applyFill="1" applyBorder="1"/>
    <xf numFmtId="3" fontId="0" fillId="2" borderId="14" xfId="0" applyNumberFormat="1" applyFill="1" applyBorder="1"/>
    <xf numFmtId="3" fontId="5" fillId="0" borderId="12" xfId="0" applyNumberFormat="1" applyFont="1" applyBorder="1" applyAlignment="1">
      <alignment horizontal="right"/>
    </xf>
    <xf numFmtId="0" fontId="4" fillId="0" borderId="33" xfId="0" applyFont="1" applyBorder="1" applyAlignment="1">
      <alignment vertical="center"/>
    </xf>
    <xf numFmtId="1" fontId="16" fillId="0" borderId="2" xfId="0" applyNumberFormat="1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4" fillId="0" borderId="16" xfId="0" applyFont="1" applyBorder="1" applyAlignment="1">
      <alignment vertical="center" wrapText="1"/>
    </xf>
    <xf numFmtId="3" fontId="9" fillId="0" borderId="38" xfId="0" applyNumberFormat="1" applyFont="1" applyBorder="1"/>
    <xf numFmtId="0" fontId="4" fillId="0" borderId="13" xfId="0" applyFont="1" applyBorder="1"/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vertical="center" wrapText="1"/>
    </xf>
    <xf numFmtId="3" fontId="6" fillId="0" borderId="12" xfId="0" applyNumberFormat="1" applyFont="1" applyBorder="1" applyAlignment="1">
      <alignment horizontal="right"/>
    </xf>
    <xf numFmtId="3" fontId="0" fillId="2" borderId="31" xfId="0" applyNumberFormat="1" applyFill="1" applyBorder="1" applyAlignment="1">
      <alignment horizontal="right"/>
    </xf>
    <xf numFmtId="3" fontId="0" fillId="0" borderId="26" xfId="0" applyNumberFormat="1" applyBorder="1" applyAlignment="1">
      <alignment horizontal="right"/>
    </xf>
    <xf numFmtId="0" fontId="16" fillId="0" borderId="2" xfId="0" applyFont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horizontal="right"/>
    </xf>
    <xf numFmtId="3" fontId="27" fillId="0" borderId="12" xfId="0" applyNumberFormat="1" applyFont="1" applyBorder="1" applyAlignment="1">
      <alignment horizontal="right"/>
    </xf>
    <xf numFmtId="3" fontId="6" fillId="0" borderId="13" xfId="0" applyNumberFormat="1" applyFont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28" fillId="0" borderId="0" xfId="0" applyFont="1" applyAlignment="1">
      <alignment horizontal="right"/>
    </xf>
    <xf numFmtId="1" fontId="2" fillId="0" borderId="0" xfId="0" applyNumberFormat="1" applyFont="1"/>
    <xf numFmtId="0" fontId="2" fillId="0" borderId="0" xfId="0" applyFont="1" applyAlignment="1">
      <alignment horizontal="center"/>
    </xf>
    <xf numFmtId="1" fontId="9" fillId="0" borderId="0" xfId="0" applyNumberFormat="1" applyFont="1" applyAlignment="1">
      <alignment horizontal="center" wrapText="1"/>
    </xf>
    <xf numFmtId="165" fontId="16" fillId="0" borderId="0" xfId="0" applyNumberFormat="1" applyFont="1"/>
    <xf numFmtId="166" fontId="16" fillId="0" borderId="0" xfId="0" applyNumberFormat="1" applyFont="1"/>
    <xf numFmtId="3" fontId="0" fillId="0" borderId="12" xfId="0" applyNumberFormat="1" applyBorder="1"/>
    <xf numFmtId="3" fontId="30" fillId="0" borderId="12" xfId="0" applyNumberFormat="1" applyFont="1" applyBorder="1"/>
    <xf numFmtId="3" fontId="30" fillId="0" borderId="13" xfId="0" applyNumberFormat="1" applyFont="1" applyBorder="1"/>
    <xf numFmtId="3" fontId="30" fillId="0" borderId="2" xfId="0" applyNumberFormat="1" applyFont="1" applyBorder="1"/>
    <xf numFmtId="3" fontId="0" fillId="0" borderId="0" xfId="0" applyNumberFormat="1" applyAlignment="1">
      <alignment horizontal="right"/>
    </xf>
    <xf numFmtId="3" fontId="31" fillId="0" borderId="2" xfId="0" applyNumberFormat="1" applyFont="1" applyBorder="1"/>
    <xf numFmtId="3" fontId="0" fillId="0" borderId="13" xfId="0" applyNumberFormat="1" applyBorder="1"/>
    <xf numFmtId="3" fontId="27" fillId="0" borderId="12" xfId="0" applyNumberFormat="1" applyFont="1" applyBorder="1"/>
    <xf numFmtId="3" fontId="31" fillId="0" borderId="13" xfId="0" applyNumberFormat="1" applyFont="1" applyBorder="1"/>
    <xf numFmtId="3" fontId="18" fillId="0" borderId="12" xfId="0" applyNumberFormat="1" applyFont="1" applyBorder="1"/>
    <xf numFmtId="3" fontId="0" fillId="2" borderId="11" xfId="0" applyNumberFormat="1" applyFill="1" applyBorder="1" applyAlignment="1">
      <alignment horizontal="right" vertical="center"/>
    </xf>
    <xf numFmtId="0" fontId="9" fillId="0" borderId="3" xfId="0" applyFont="1" applyBorder="1" applyProtection="1">
      <protection locked="0"/>
    </xf>
    <xf numFmtId="3" fontId="30" fillId="0" borderId="13" xfId="0" applyNumberFormat="1" applyFont="1" applyBorder="1" applyAlignment="1">
      <alignment horizontal="center"/>
    </xf>
    <xf numFmtId="0" fontId="3" fillId="0" borderId="2" xfId="0" applyFont="1" applyBorder="1"/>
    <xf numFmtId="0" fontId="16" fillId="0" borderId="2" xfId="0" applyFont="1" applyBorder="1" applyAlignment="1">
      <alignment vertical="center"/>
    </xf>
    <xf numFmtId="3" fontId="5" fillId="0" borderId="2" xfId="0" applyNumberFormat="1" applyFont="1" applyBorder="1"/>
    <xf numFmtId="3" fontId="0" fillId="0" borderId="2" xfId="0" applyNumberFormat="1" applyBorder="1" applyAlignment="1">
      <alignment horizontal="right" vertical="center"/>
    </xf>
    <xf numFmtId="3" fontId="30" fillId="0" borderId="12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3" fontId="30" fillId="0" borderId="13" xfId="0" applyNumberFormat="1" applyFont="1" applyBorder="1" applyAlignment="1">
      <alignment horizontal="right" vertical="center"/>
    </xf>
    <xf numFmtId="3" fontId="32" fillId="2" borderId="11" xfId="0" applyNumberFormat="1" applyFont="1" applyFill="1" applyBorder="1" applyAlignment="1">
      <alignment horizontal="center"/>
    </xf>
    <xf numFmtId="3" fontId="15" fillId="0" borderId="2" xfId="0" applyNumberFormat="1" applyFont="1" applyBorder="1"/>
    <xf numFmtId="3" fontId="33" fillId="0" borderId="2" xfId="0" applyNumberFormat="1" applyFont="1" applyBorder="1" applyAlignment="1">
      <alignment horizontal="center"/>
    </xf>
    <xf numFmtId="0" fontId="34" fillId="0" borderId="3" xfId="0" applyFont="1" applyBorder="1"/>
    <xf numFmtId="3" fontId="32" fillId="2" borderId="42" xfId="0" applyNumberFormat="1" applyFont="1" applyFill="1" applyBorder="1" applyAlignment="1">
      <alignment horizontal="center"/>
    </xf>
    <xf numFmtId="3" fontId="33" fillId="0" borderId="26" xfId="0" applyNumberFormat="1" applyFont="1" applyBorder="1" applyAlignment="1">
      <alignment horizontal="center"/>
    </xf>
    <xf numFmtId="3" fontId="0" fillId="0" borderId="43" xfId="0" applyNumberFormat="1" applyBorder="1"/>
    <xf numFmtId="3" fontId="30" fillId="0" borderId="45" xfId="0" applyNumberFormat="1" applyFont="1" applyBorder="1"/>
    <xf numFmtId="3" fontId="0" fillId="2" borderId="42" xfId="0" applyNumberFormat="1" applyFill="1" applyBorder="1" applyAlignment="1">
      <alignment horizontal="right"/>
    </xf>
    <xf numFmtId="3" fontId="30" fillId="0" borderId="26" xfId="0" applyNumberFormat="1" applyFont="1" applyBorder="1"/>
    <xf numFmtId="3" fontId="0" fillId="0" borderId="45" xfId="0" applyNumberFormat="1" applyBorder="1" applyAlignment="1">
      <alignment horizontal="right"/>
    </xf>
    <xf numFmtId="0" fontId="3" fillId="0" borderId="9" xfId="0" applyFont="1" applyBorder="1"/>
    <xf numFmtId="0" fontId="16" fillId="0" borderId="9" xfId="0" applyFont="1" applyBorder="1" applyAlignment="1">
      <alignment vertical="center"/>
    </xf>
    <xf numFmtId="0" fontId="34" fillId="0" borderId="9" xfId="0" applyFont="1" applyBorder="1"/>
    <xf numFmtId="3" fontId="35" fillId="0" borderId="40" xfId="0" applyNumberFormat="1" applyFont="1" applyBorder="1" applyAlignment="1">
      <alignment horizontal="center"/>
    </xf>
    <xf numFmtId="3" fontId="35" fillId="0" borderId="24" xfId="0" applyNumberFormat="1" applyFont="1" applyBorder="1" applyAlignment="1">
      <alignment horizontal="center"/>
    </xf>
    <xf numFmtId="3" fontId="35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3" fontId="36" fillId="0" borderId="0" xfId="0" applyNumberFormat="1" applyFont="1" applyAlignment="1">
      <alignment horizontal="center"/>
    </xf>
    <xf numFmtId="3" fontId="31" fillId="0" borderId="0" xfId="0" applyNumberFormat="1" applyFont="1"/>
    <xf numFmtId="3" fontId="41" fillId="0" borderId="7" xfId="0" applyNumberFormat="1" applyFont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3" fontId="31" fillId="0" borderId="3" xfId="0" applyNumberFormat="1" applyFont="1" applyBorder="1" applyAlignment="1">
      <alignment horizontal="right"/>
    </xf>
    <xf numFmtId="3" fontId="31" fillId="0" borderId="2" xfId="0" applyNumberFormat="1" applyFont="1" applyBorder="1" applyAlignment="1">
      <alignment horizontal="right"/>
    </xf>
    <xf numFmtId="3" fontId="42" fillId="0" borderId="3" xfId="0" applyNumberFormat="1" applyFont="1" applyBorder="1"/>
    <xf numFmtId="3" fontId="42" fillId="0" borderId="3" xfId="0" applyNumberFormat="1" applyFont="1" applyBorder="1" applyAlignment="1">
      <alignment horizontal="right"/>
    </xf>
    <xf numFmtId="3" fontId="31" fillId="0" borderId="3" xfId="0" applyNumberFormat="1" applyFont="1" applyBorder="1"/>
    <xf numFmtId="3" fontId="5" fillId="0" borderId="3" xfId="0" applyNumberFormat="1" applyFont="1" applyBorder="1"/>
    <xf numFmtId="3" fontId="5" fillId="0" borderId="3" xfId="0" applyNumberFormat="1" applyFont="1" applyBorder="1" applyAlignment="1">
      <alignment horizontal="right" vertical="center"/>
    </xf>
    <xf numFmtId="0" fontId="5" fillId="0" borderId="3" xfId="0" applyFont="1" applyBorder="1"/>
    <xf numFmtId="3" fontId="5" fillId="0" borderId="44" xfId="0" applyNumberFormat="1" applyFont="1" applyBorder="1"/>
    <xf numFmtId="3" fontId="43" fillId="0" borderId="40" xfId="0" applyNumberFormat="1" applyFont="1" applyBorder="1" applyAlignment="1">
      <alignment horizontal="center"/>
    </xf>
    <xf numFmtId="3" fontId="2" fillId="20" borderId="0" xfId="0" applyNumberFormat="1" applyFont="1" applyFill="1"/>
    <xf numFmtId="3" fontId="11" fillId="20" borderId="5" xfId="0" applyNumberFormat="1" applyFont="1" applyFill="1" applyBorder="1" applyAlignment="1">
      <alignment horizontal="center" wrapText="1"/>
    </xf>
    <xf numFmtId="3" fontId="0" fillId="20" borderId="3" xfId="0" applyNumberFormat="1" applyFill="1" applyBorder="1" applyAlignment="1">
      <alignment horizontal="right"/>
    </xf>
    <xf numFmtId="3" fontId="20" fillId="20" borderId="2" xfId="0" applyNumberFormat="1" applyFont="1" applyFill="1" applyBorder="1" applyAlignment="1">
      <alignment horizontal="right"/>
    </xf>
    <xf numFmtId="3" fontId="0" fillId="20" borderId="2" xfId="0" applyNumberFormat="1" applyFill="1" applyBorder="1" applyAlignment="1">
      <alignment horizontal="right"/>
    </xf>
    <xf numFmtId="3" fontId="5" fillId="20" borderId="2" xfId="0" applyNumberFormat="1" applyFont="1" applyFill="1" applyBorder="1" applyAlignment="1">
      <alignment horizontal="right"/>
    </xf>
    <xf numFmtId="3" fontId="20" fillId="20" borderId="2" xfId="0" applyNumberFormat="1" applyFont="1" applyFill="1" applyBorder="1" applyAlignment="1">
      <alignment horizontal="center"/>
    </xf>
    <xf numFmtId="3" fontId="20" fillId="20" borderId="2" xfId="0" applyNumberFormat="1" applyFont="1" applyFill="1" applyBorder="1"/>
    <xf numFmtId="3" fontId="29" fillId="20" borderId="2" xfId="0" applyNumberFormat="1" applyFont="1" applyFill="1" applyBorder="1" applyAlignment="1">
      <alignment horizontal="center"/>
    </xf>
    <xf numFmtId="3" fontId="0" fillId="20" borderId="2" xfId="0" applyNumberFormat="1" applyFill="1" applyBorder="1"/>
    <xf numFmtId="3" fontId="19" fillId="20" borderId="2" xfId="0" applyNumberFormat="1" applyFont="1" applyFill="1" applyBorder="1"/>
    <xf numFmtId="3" fontId="19" fillId="20" borderId="2" xfId="0" applyNumberFormat="1" applyFont="1" applyFill="1" applyBorder="1" applyAlignment="1">
      <alignment horizontal="right" vertical="center"/>
    </xf>
    <xf numFmtId="3" fontId="20" fillId="20" borderId="2" xfId="0" applyNumberFormat="1" applyFont="1" applyFill="1" applyBorder="1" applyAlignment="1">
      <alignment horizontal="right" vertical="top" wrapText="1"/>
    </xf>
    <xf numFmtId="3" fontId="20" fillId="20" borderId="26" xfId="0" applyNumberFormat="1" applyFont="1" applyFill="1" applyBorder="1" applyAlignment="1">
      <alignment horizontal="right" vertical="top" wrapText="1"/>
    </xf>
    <xf numFmtId="3" fontId="35" fillId="20" borderId="40" xfId="0" applyNumberFormat="1" applyFont="1" applyFill="1" applyBorder="1" applyAlignment="1">
      <alignment horizontal="center"/>
    </xf>
    <xf numFmtId="3" fontId="6" fillId="21" borderId="0" xfId="0" applyNumberFormat="1" applyFont="1" applyFill="1"/>
    <xf numFmtId="3" fontId="11" fillId="21" borderId="5" xfId="0" applyNumberFormat="1" applyFont="1" applyFill="1" applyBorder="1" applyAlignment="1">
      <alignment horizontal="center" wrapText="1"/>
    </xf>
    <xf numFmtId="3" fontId="0" fillId="21" borderId="2" xfId="0" applyNumberFormat="1" applyFill="1" applyBorder="1" applyAlignment="1">
      <alignment horizontal="right"/>
    </xf>
    <xf numFmtId="3" fontId="5" fillId="21" borderId="2" xfId="0" applyNumberFormat="1" applyFont="1" applyFill="1" applyBorder="1" applyAlignment="1">
      <alignment horizontal="right"/>
    </xf>
    <xf numFmtId="3" fontId="0" fillId="21" borderId="2" xfId="0" applyNumberFormat="1" applyFill="1" applyBorder="1"/>
    <xf numFmtId="3" fontId="3" fillId="21" borderId="2" xfId="0" applyNumberFormat="1" applyFont="1" applyFill="1" applyBorder="1" applyAlignment="1">
      <alignment horizontal="center"/>
    </xf>
    <xf numFmtId="3" fontId="0" fillId="21" borderId="26" xfId="0" applyNumberFormat="1" applyFill="1" applyBorder="1" applyAlignment="1">
      <alignment horizontal="right"/>
    </xf>
    <xf numFmtId="3" fontId="35" fillId="21" borderId="40" xfId="0" applyNumberFormat="1" applyFont="1" applyFill="1" applyBorder="1" applyAlignment="1">
      <alignment horizontal="center"/>
    </xf>
    <xf numFmtId="3" fontId="6" fillId="12" borderId="0" xfId="0" applyNumberFormat="1" applyFont="1" applyFill="1"/>
    <xf numFmtId="3" fontId="11" fillId="12" borderId="5" xfId="0" applyNumberFormat="1" applyFont="1" applyFill="1" applyBorder="1" applyAlignment="1">
      <alignment horizontal="center" wrapText="1"/>
    </xf>
    <xf numFmtId="3" fontId="0" fillId="12" borderId="2" xfId="0" applyNumberFormat="1" applyFill="1" applyBorder="1" applyAlignment="1">
      <alignment horizontal="right"/>
    </xf>
    <xf numFmtId="3" fontId="5" fillId="12" borderId="2" xfId="0" applyNumberFormat="1" applyFont="1" applyFill="1" applyBorder="1" applyAlignment="1">
      <alignment horizontal="right"/>
    </xf>
    <xf numFmtId="3" fontId="0" fillId="12" borderId="2" xfId="0" applyNumberFormat="1" applyFill="1" applyBorder="1"/>
    <xf numFmtId="3" fontId="3" fillId="12" borderId="2" xfId="0" applyNumberFormat="1" applyFont="1" applyFill="1" applyBorder="1" applyAlignment="1">
      <alignment horizontal="center"/>
    </xf>
    <xf numFmtId="3" fontId="0" fillId="12" borderId="26" xfId="0" applyNumberFormat="1" applyFill="1" applyBorder="1" applyAlignment="1">
      <alignment horizontal="right"/>
    </xf>
    <xf numFmtId="3" fontId="35" fillId="12" borderId="40" xfId="0" applyNumberFormat="1" applyFont="1" applyFill="1" applyBorder="1" applyAlignment="1">
      <alignment horizontal="center"/>
    </xf>
    <xf numFmtId="1" fontId="12" fillId="3" borderId="3" xfId="0" applyNumberFormat="1" applyFont="1" applyFill="1" applyBorder="1" applyAlignment="1">
      <alignment horizontal="left" vertical="center"/>
    </xf>
    <xf numFmtId="1" fontId="12" fillId="3" borderId="9" xfId="0" applyNumberFormat="1" applyFont="1" applyFill="1" applyBorder="1" applyAlignment="1">
      <alignment horizontal="left" vertical="center"/>
    </xf>
    <xf numFmtId="1" fontId="12" fillId="3" borderId="10" xfId="0" applyNumberFormat="1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/>
    </xf>
    <xf numFmtId="0" fontId="12" fillId="4" borderId="9" xfId="0" applyFont="1" applyFill="1" applyBorder="1" applyAlignment="1">
      <alignment horizontal="left"/>
    </xf>
    <xf numFmtId="0" fontId="12" fillId="4" borderId="10" xfId="0" applyFont="1" applyFill="1" applyBorder="1" applyAlignment="1">
      <alignment horizontal="left"/>
    </xf>
    <xf numFmtId="1" fontId="12" fillId="5" borderId="3" xfId="0" applyNumberFormat="1" applyFont="1" applyFill="1" applyBorder="1" applyAlignment="1">
      <alignment horizontal="left" vertical="center"/>
    </xf>
    <xf numFmtId="1" fontId="12" fillId="5" borderId="9" xfId="0" applyNumberFormat="1" applyFont="1" applyFill="1" applyBorder="1" applyAlignment="1">
      <alignment horizontal="left" vertical="center"/>
    </xf>
    <xf numFmtId="1" fontId="12" fillId="5" borderId="10" xfId="0" applyNumberFormat="1" applyFont="1" applyFill="1" applyBorder="1" applyAlignment="1">
      <alignment horizontal="left" vertical="center"/>
    </xf>
    <xf numFmtId="1" fontId="12" fillId="6" borderId="3" xfId="0" applyNumberFormat="1" applyFont="1" applyFill="1" applyBorder="1" applyAlignment="1">
      <alignment horizontal="left" vertical="center"/>
    </xf>
    <xf numFmtId="1" fontId="12" fillId="6" borderId="9" xfId="0" applyNumberFormat="1" applyFont="1" applyFill="1" applyBorder="1" applyAlignment="1">
      <alignment horizontal="left" vertical="center"/>
    </xf>
    <xf numFmtId="1" fontId="12" fillId="6" borderId="10" xfId="0" applyNumberFormat="1" applyFont="1" applyFill="1" applyBorder="1" applyAlignment="1">
      <alignment horizontal="left" vertical="center"/>
    </xf>
    <xf numFmtId="1" fontId="12" fillId="7" borderId="3" xfId="0" applyNumberFormat="1" applyFont="1" applyFill="1" applyBorder="1" applyAlignment="1">
      <alignment horizontal="left"/>
    </xf>
    <xf numFmtId="1" fontId="12" fillId="7" borderId="9" xfId="0" applyNumberFormat="1" applyFont="1" applyFill="1" applyBorder="1" applyAlignment="1">
      <alignment horizontal="left"/>
    </xf>
    <xf numFmtId="1" fontId="12" fillId="7" borderId="10" xfId="0" applyNumberFormat="1" applyFont="1" applyFill="1" applyBorder="1" applyAlignment="1">
      <alignment horizontal="left"/>
    </xf>
    <xf numFmtId="1" fontId="3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3" fontId="0" fillId="2" borderId="17" xfId="0" applyNumberFormat="1" applyFill="1" applyBorder="1" applyAlignment="1">
      <alignment horizontal="right" vertical="center"/>
    </xf>
    <xf numFmtId="3" fontId="0" fillId="2" borderId="20" xfId="0" applyNumberFormat="1" applyFill="1" applyBorder="1" applyAlignment="1">
      <alignment horizontal="right" vertical="center"/>
    </xf>
    <xf numFmtId="3" fontId="0" fillId="2" borderId="23" xfId="0" applyNumberFormat="1" applyFill="1" applyBorder="1" applyAlignment="1">
      <alignment horizontal="right" vertical="center"/>
    </xf>
    <xf numFmtId="3" fontId="0" fillId="0" borderId="15" xfId="0" applyNumberFormat="1" applyBorder="1" applyAlignment="1">
      <alignment vertical="center"/>
    </xf>
    <xf numFmtId="3" fontId="0" fillId="0" borderId="21" xfId="0" applyNumberFormat="1" applyBorder="1" applyAlignment="1">
      <alignment vertical="center"/>
    </xf>
    <xf numFmtId="3" fontId="0" fillId="0" borderId="16" xfId="0" applyNumberFormat="1" applyBorder="1" applyAlignment="1">
      <alignment vertical="center"/>
    </xf>
    <xf numFmtId="3" fontId="0" fillId="0" borderId="18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3" fontId="0" fillId="0" borderId="24" xfId="0" applyNumberForma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21" xfId="0" applyNumberFormat="1" applyFont="1" applyBorder="1" applyAlignment="1">
      <alignment horizontal="right" vertical="center"/>
    </xf>
    <xf numFmtId="3" fontId="5" fillId="0" borderId="16" xfId="0" applyNumberFormat="1" applyFont="1" applyBorder="1" applyAlignment="1">
      <alignment horizontal="right" vertical="center"/>
    </xf>
    <xf numFmtId="3" fontId="0" fillId="0" borderId="19" xfId="0" applyNumberFormat="1" applyBorder="1" applyAlignment="1">
      <alignment horizontal="right" vertical="center"/>
    </xf>
    <xf numFmtId="3" fontId="0" fillId="0" borderId="22" xfId="0" applyNumberFormat="1" applyBorder="1" applyAlignment="1">
      <alignment horizontal="right" vertical="center"/>
    </xf>
    <xf numFmtId="3" fontId="0" fillId="0" borderId="25" xfId="0" applyNumberFormat="1" applyBorder="1" applyAlignment="1">
      <alignment horizontal="right" vertical="center"/>
    </xf>
    <xf numFmtId="0" fontId="12" fillId="8" borderId="28" xfId="0" applyFont="1" applyFill="1" applyBorder="1" applyAlignment="1">
      <alignment horizontal="left" vertical="center"/>
    </xf>
    <xf numFmtId="0" fontId="12" fillId="8" borderId="29" xfId="0" applyFont="1" applyFill="1" applyBorder="1" applyAlignment="1">
      <alignment horizontal="left" vertical="center"/>
    </xf>
    <xf numFmtId="0" fontId="12" fillId="8" borderId="30" xfId="0" applyFont="1" applyFill="1" applyBorder="1" applyAlignment="1">
      <alignment horizontal="left" vertical="center"/>
    </xf>
    <xf numFmtId="0" fontId="12" fillId="8" borderId="31" xfId="0" applyFont="1" applyFill="1" applyBorder="1" applyAlignment="1">
      <alignment horizontal="left" vertical="center"/>
    </xf>
    <xf numFmtId="0" fontId="12" fillId="8" borderId="27" xfId="0" applyFont="1" applyFill="1" applyBorder="1" applyAlignment="1">
      <alignment horizontal="left" vertical="center"/>
    </xf>
    <xf numFmtId="0" fontId="12" fillId="8" borderId="32" xfId="0" applyFont="1" applyFill="1" applyBorder="1" applyAlignment="1">
      <alignment horizontal="left" vertical="center"/>
    </xf>
    <xf numFmtId="1" fontId="12" fillId="9" borderId="3" xfId="0" applyNumberFormat="1" applyFont="1" applyFill="1" applyBorder="1" applyAlignment="1">
      <alignment horizontal="left"/>
    </xf>
    <xf numFmtId="1" fontId="12" fillId="9" borderId="9" xfId="0" applyNumberFormat="1" applyFont="1" applyFill="1" applyBorder="1" applyAlignment="1">
      <alignment horizontal="left"/>
    </xf>
    <xf numFmtId="1" fontId="12" fillId="9" borderId="10" xfId="0" applyNumberFormat="1" applyFont="1" applyFill="1" applyBorder="1" applyAlignment="1">
      <alignment horizontal="left"/>
    </xf>
    <xf numFmtId="1" fontId="12" fillId="10" borderId="3" xfId="0" applyNumberFormat="1" applyFont="1" applyFill="1" applyBorder="1" applyAlignment="1">
      <alignment horizontal="left"/>
    </xf>
    <xf numFmtId="1" fontId="12" fillId="10" borderId="9" xfId="0" applyNumberFormat="1" applyFont="1" applyFill="1" applyBorder="1" applyAlignment="1">
      <alignment horizontal="left"/>
    </xf>
    <xf numFmtId="1" fontId="12" fillId="10" borderId="10" xfId="0" applyNumberFormat="1" applyFont="1" applyFill="1" applyBorder="1" applyAlignment="1">
      <alignment horizontal="left"/>
    </xf>
    <xf numFmtId="1" fontId="12" fillId="11" borderId="3" xfId="0" applyNumberFormat="1" applyFont="1" applyFill="1" applyBorder="1" applyAlignment="1">
      <alignment horizontal="left"/>
    </xf>
    <xf numFmtId="1" fontId="12" fillId="11" borderId="9" xfId="0" applyNumberFormat="1" applyFont="1" applyFill="1" applyBorder="1" applyAlignment="1">
      <alignment horizontal="left"/>
    </xf>
    <xf numFmtId="1" fontId="12" fillId="11" borderId="10" xfId="0" applyNumberFormat="1" applyFont="1" applyFill="1" applyBorder="1" applyAlignment="1">
      <alignment horizontal="left"/>
    </xf>
    <xf numFmtId="3" fontId="0" fillId="0" borderId="15" xfId="0" applyNumberFormat="1" applyBorder="1" applyAlignment="1">
      <alignment horizontal="right" vertical="center"/>
    </xf>
    <xf numFmtId="3" fontId="0" fillId="0" borderId="21" xfId="0" applyNumberFormat="1" applyBorder="1" applyAlignment="1">
      <alignment horizontal="right" vertical="center"/>
    </xf>
    <xf numFmtId="3" fontId="0" fillId="0" borderId="16" xfId="0" applyNumberFormat="1" applyBorder="1" applyAlignment="1">
      <alignment horizontal="right" vertical="center"/>
    </xf>
    <xf numFmtId="3" fontId="9" fillId="0" borderId="15" xfId="0" applyNumberFormat="1" applyFont="1" applyBorder="1" applyAlignment="1">
      <alignment vertical="center"/>
    </xf>
    <xf numFmtId="3" fontId="9" fillId="0" borderId="21" xfId="0" applyNumberFormat="1" applyFont="1" applyBorder="1" applyAlignment="1">
      <alignment vertical="center"/>
    </xf>
    <xf numFmtId="3" fontId="9" fillId="0" borderId="16" xfId="0" applyNumberFormat="1" applyFont="1" applyBorder="1" applyAlignment="1">
      <alignment vertical="center"/>
    </xf>
    <xf numFmtId="3" fontId="0" fillId="20" borderId="15" xfId="0" applyNumberFormat="1" applyFill="1" applyBorder="1" applyAlignment="1">
      <alignment horizontal="right" vertical="center"/>
    </xf>
    <xf numFmtId="3" fontId="0" fillId="20" borderId="21" xfId="0" applyNumberFormat="1" applyFill="1" applyBorder="1" applyAlignment="1">
      <alignment horizontal="right" vertical="center"/>
    </xf>
    <xf numFmtId="3" fontId="0" fillId="20" borderId="16" xfId="0" applyNumberFormat="1" applyFill="1" applyBorder="1" applyAlignment="1">
      <alignment horizontal="right" vertical="center"/>
    </xf>
    <xf numFmtId="3" fontId="0" fillId="21" borderId="15" xfId="0" applyNumberFormat="1" applyFill="1" applyBorder="1" applyAlignment="1">
      <alignment horizontal="right" vertical="center"/>
    </xf>
    <xf numFmtId="3" fontId="0" fillId="21" borderId="21" xfId="0" applyNumberFormat="1" applyFill="1" applyBorder="1" applyAlignment="1">
      <alignment horizontal="right" vertical="center"/>
    </xf>
    <xf numFmtId="3" fontId="0" fillId="21" borderId="16" xfId="0" applyNumberFormat="1" applyFill="1" applyBorder="1" applyAlignment="1">
      <alignment horizontal="right" vertical="center"/>
    </xf>
    <xf numFmtId="3" fontId="0" fillId="12" borderId="15" xfId="0" applyNumberFormat="1" applyFill="1" applyBorder="1" applyAlignment="1">
      <alignment horizontal="right" vertical="center"/>
    </xf>
    <xf numFmtId="3" fontId="0" fillId="12" borderId="21" xfId="0" applyNumberFormat="1" applyFill="1" applyBorder="1" applyAlignment="1">
      <alignment horizontal="right" vertical="center"/>
    </xf>
    <xf numFmtId="3" fontId="0" fillId="12" borderId="16" xfId="0" applyNumberFormat="1" applyFill="1" applyBorder="1" applyAlignment="1">
      <alignment horizontal="right" vertical="center"/>
    </xf>
    <xf numFmtId="3" fontId="15" fillId="0" borderId="15" xfId="0" applyNumberFormat="1" applyFont="1" applyBorder="1" applyAlignment="1">
      <alignment horizontal="right" vertical="center"/>
    </xf>
    <xf numFmtId="3" fontId="15" fillId="0" borderId="21" xfId="0" applyNumberFormat="1" applyFont="1" applyBorder="1" applyAlignment="1">
      <alignment horizontal="right" vertical="center"/>
    </xf>
    <xf numFmtId="3" fontId="15" fillId="0" borderId="16" xfId="0" applyNumberFormat="1" applyFont="1" applyBorder="1" applyAlignment="1">
      <alignment horizontal="right" vertical="center"/>
    </xf>
    <xf numFmtId="3" fontId="0" fillId="0" borderId="19" xfId="0" applyNumberFormat="1" applyBorder="1" applyAlignment="1">
      <alignment vertical="center"/>
    </xf>
    <xf numFmtId="3" fontId="0" fillId="0" borderId="22" xfId="0" applyNumberFormat="1" applyBorder="1" applyAlignment="1">
      <alignment vertical="center"/>
    </xf>
    <xf numFmtId="3" fontId="0" fillId="0" borderId="25" xfId="0" applyNumberFormat="1" applyBorder="1" applyAlignment="1">
      <alignment vertical="center"/>
    </xf>
    <xf numFmtId="1" fontId="12" fillId="12" borderId="3" xfId="0" applyNumberFormat="1" applyFont="1" applyFill="1" applyBorder="1" applyAlignment="1">
      <alignment horizontal="left"/>
    </xf>
    <xf numFmtId="1" fontId="12" fillId="12" borderId="9" xfId="0" applyNumberFormat="1" applyFont="1" applyFill="1" applyBorder="1" applyAlignment="1">
      <alignment horizontal="left"/>
    </xf>
    <xf numFmtId="1" fontId="12" fillId="12" borderId="10" xfId="0" applyNumberFormat="1" applyFont="1" applyFill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3" fontId="0" fillId="0" borderId="23" xfId="0" applyNumberFormat="1" applyBorder="1" applyAlignment="1">
      <alignment horizontal="right" vertical="center"/>
    </xf>
    <xf numFmtId="3" fontId="31" fillId="0" borderId="15" xfId="0" applyNumberFormat="1" applyFont="1" applyBorder="1" applyAlignment="1">
      <alignment vertical="center"/>
    </xf>
    <xf numFmtId="3" fontId="31" fillId="0" borderId="16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3" fontId="0" fillId="2" borderId="15" xfId="0" applyNumberFormat="1" applyFill="1" applyBorder="1" applyAlignment="1">
      <alignment horizontal="right" vertical="center"/>
    </xf>
    <xf numFmtId="3" fontId="0" fillId="2" borderId="34" xfId="0" applyNumberFormat="1" applyFill="1" applyBorder="1" applyAlignment="1">
      <alignment horizontal="right" vertical="center"/>
    </xf>
    <xf numFmtId="3" fontId="0" fillId="0" borderId="17" xfId="0" applyNumberFormat="1" applyBorder="1" applyAlignment="1">
      <alignment horizontal="right" vertical="center"/>
    </xf>
    <xf numFmtId="3" fontId="0" fillId="0" borderId="35" xfId="0" applyNumberFormat="1" applyBorder="1" applyAlignment="1">
      <alignment horizontal="right" vertical="center"/>
    </xf>
    <xf numFmtId="3" fontId="0" fillId="0" borderId="36" xfId="0" applyNumberFormat="1" applyBorder="1" applyAlignment="1">
      <alignment horizontal="right" vertical="center"/>
    </xf>
    <xf numFmtId="3" fontId="31" fillId="0" borderId="34" xfId="0" applyNumberFormat="1" applyFont="1" applyBorder="1" applyAlignment="1">
      <alignment vertical="center"/>
    </xf>
    <xf numFmtId="3" fontId="0" fillId="20" borderId="34" xfId="0" applyNumberFormat="1" applyFill="1" applyBorder="1" applyAlignment="1">
      <alignment horizontal="right" vertical="center"/>
    </xf>
    <xf numFmtId="3" fontId="0" fillId="21" borderId="34" xfId="0" applyNumberFormat="1" applyFill="1" applyBorder="1" applyAlignment="1">
      <alignment horizontal="right" vertical="center"/>
    </xf>
    <xf numFmtId="3" fontId="0" fillId="0" borderId="34" xfId="0" applyNumberFormat="1" applyBorder="1" applyAlignment="1">
      <alignment horizontal="right" vertical="center"/>
    </xf>
    <xf numFmtId="3" fontId="0" fillId="0" borderId="37" xfId="0" applyNumberFormat="1" applyBorder="1" applyAlignment="1">
      <alignment horizontal="right" vertical="center"/>
    </xf>
    <xf numFmtId="3" fontId="0" fillId="12" borderId="34" xfId="0" applyNumberFormat="1" applyFill="1" applyBorder="1" applyAlignment="1">
      <alignment horizontal="right" vertical="center"/>
    </xf>
    <xf numFmtId="3" fontId="15" fillId="0" borderId="34" xfId="0" applyNumberFormat="1" applyFont="1" applyBorder="1" applyAlignment="1">
      <alignment horizontal="right" vertical="center"/>
    </xf>
    <xf numFmtId="3" fontId="0" fillId="0" borderId="37" xfId="0" applyNumberFormat="1" applyBorder="1" applyAlignment="1">
      <alignment vertical="center"/>
    </xf>
    <xf numFmtId="3" fontId="0" fillId="2" borderId="35" xfId="0" applyNumberFormat="1" applyFill="1" applyBorder="1" applyAlignment="1">
      <alignment horizontal="right" vertical="center"/>
    </xf>
    <xf numFmtId="0" fontId="25" fillId="8" borderId="31" xfId="0" applyFont="1" applyFill="1" applyBorder="1" applyAlignment="1">
      <alignment horizontal="left" vertical="center"/>
    </xf>
    <xf numFmtId="0" fontId="25" fillId="8" borderId="27" xfId="0" applyFont="1" applyFill="1" applyBorder="1" applyAlignment="1">
      <alignment horizontal="left" vertical="center"/>
    </xf>
    <xf numFmtId="0" fontId="25" fillId="8" borderId="32" xfId="0" applyFont="1" applyFill="1" applyBorder="1" applyAlignment="1">
      <alignment horizontal="left" vertical="center"/>
    </xf>
    <xf numFmtId="1" fontId="12" fillId="18" borderId="3" xfId="0" applyNumberFormat="1" applyFont="1" applyFill="1" applyBorder="1" applyAlignment="1">
      <alignment horizontal="left" vertical="center"/>
    </xf>
    <xf numFmtId="1" fontId="12" fillId="18" borderId="9" xfId="0" applyNumberFormat="1" applyFont="1" applyFill="1" applyBorder="1" applyAlignment="1">
      <alignment horizontal="left" vertical="center"/>
    </xf>
    <xf numFmtId="1" fontId="12" fillId="18" borderId="10" xfId="0" applyNumberFormat="1" applyFont="1" applyFill="1" applyBorder="1" applyAlignment="1">
      <alignment horizontal="left" vertical="center"/>
    </xf>
    <xf numFmtId="1" fontId="12" fillId="19" borderId="3" xfId="0" applyNumberFormat="1" applyFont="1" applyFill="1" applyBorder="1" applyAlignment="1">
      <alignment horizontal="left" vertical="center"/>
    </xf>
    <xf numFmtId="1" fontId="12" fillId="19" borderId="9" xfId="0" applyNumberFormat="1" applyFont="1" applyFill="1" applyBorder="1" applyAlignment="1">
      <alignment horizontal="left" vertical="center"/>
    </xf>
    <xf numFmtId="1" fontId="12" fillId="19" borderId="10" xfId="0" applyNumberFormat="1" applyFont="1" applyFill="1" applyBorder="1" applyAlignment="1">
      <alignment horizontal="left" vertical="center"/>
    </xf>
    <xf numFmtId="1" fontId="12" fillId="13" borderId="3" xfId="0" applyNumberFormat="1" applyFont="1" applyFill="1" applyBorder="1" applyAlignment="1">
      <alignment horizontal="left"/>
    </xf>
    <xf numFmtId="1" fontId="12" fillId="13" borderId="9" xfId="0" applyNumberFormat="1" applyFont="1" applyFill="1" applyBorder="1" applyAlignment="1">
      <alignment horizontal="left"/>
    </xf>
    <xf numFmtId="1" fontId="12" fillId="13" borderId="10" xfId="0" applyNumberFormat="1" applyFont="1" applyFill="1" applyBorder="1" applyAlignment="1">
      <alignment horizontal="left"/>
    </xf>
    <xf numFmtId="1" fontId="12" fillId="14" borderId="39" xfId="0" applyNumberFormat="1" applyFont="1" applyFill="1" applyBorder="1" applyAlignment="1">
      <alignment horizontal="left"/>
    </xf>
    <xf numFmtId="1" fontId="12" fillId="14" borderId="40" xfId="0" applyNumberFormat="1" applyFont="1" applyFill="1" applyBorder="1" applyAlignment="1">
      <alignment horizontal="left"/>
    </xf>
    <xf numFmtId="1" fontId="12" fillId="14" borderId="41" xfId="0" applyNumberFormat="1" applyFont="1" applyFill="1" applyBorder="1" applyAlignment="1">
      <alignment horizontal="left"/>
    </xf>
    <xf numFmtId="1" fontId="12" fillId="15" borderId="3" xfId="0" applyNumberFormat="1" applyFont="1" applyFill="1" applyBorder="1" applyAlignment="1">
      <alignment horizontal="left"/>
    </xf>
    <xf numFmtId="1" fontId="12" fillId="15" borderId="9" xfId="0" applyNumberFormat="1" applyFont="1" applyFill="1" applyBorder="1" applyAlignment="1">
      <alignment horizontal="left"/>
    </xf>
    <xf numFmtId="1" fontId="12" fillId="15" borderId="10" xfId="0" applyNumberFormat="1" applyFont="1" applyFill="1" applyBorder="1" applyAlignment="1">
      <alignment horizontal="left"/>
    </xf>
    <xf numFmtId="1" fontId="12" fillId="16" borderId="3" xfId="0" applyNumberFormat="1" applyFont="1" applyFill="1" applyBorder="1" applyAlignment="1">
      <alignment horizontal="left"/>
    </xf>
    <xf numFmtId="1" fontId="12" fillId="16" borderId="9" xfId="0" applyNumberFormat="1" applyFont="1" applyFill="1" applyBorder="1" applyAlignment="1">
      <alignment horizontal="left"/>
    </xf>
    <xf numFmtId="1" fontId="12" fillId="16" borderId="10" xfId="0" applyNumberFormat="1" applyFont="1" applyFill="1" applyBorder="1" applyAlignment="1">
      <alignment horizontal="left"/>
    </xf>
    <xf numFmtId="1" fontId="12" fillId="17" borderId="3" xfId="0" applyNumberFormat="1" applyFont="1" applyFill="1" applyBorder="1" applyAlignment="1">
      <alignment horizontal="left" vertical="center"/>
    </xf>
    <xf numFmtId="1" fontId="12" fillId="17" borderId="9" xfId="0" applyNumberFormat="1" applyFont="1" applyFill="1" applyBorder="1" applyAlignment="1">
      <alignment horizontal="left" vertical="center"/>
    </xf>
    <xf numFmtId="1" fontId="12" fillId="17" borderId="10" xfId="0" applyNumberFormat="1" applyFont="1" applyFill="1" applyBorder="1" applyAlignment="1">
      <alignment horizontal="left" vertical="center"/>
    </xf>
  </cellXfs>
  <cellStyles count="2">
    <cellStyle name="Normal" xfId="0" builtinId="0"/>
    <cellStyle name="Normal 2" xfId="1" xr:uid="{D3DD1FE4-5287-4C97-85C5-93D8B2D19A88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30869-3087-4972-A307-6F9F70E97620}">
  <dimension ref="A1:AB337"/>
  <sheetViews>
    <sheetView showGridLines="0" tabSelected="1" view="pageBreakPreview" zoomScaleNormal="100" zoomScaleSheetLayoutView="100" zoomScalePageLayoutView="115" workbookViewId="0">
      <pane xSplit="3" ySplit="2" topLeftCell="D294" activePane="bottomRight" state="frozen"/>
      <selection pane="topRight" activeCell="D1" sqref="D1"/>
      <selection pane="bottomLeft" activeCell="A2" sqref="A2"/>
      <selection pane="bottomRight" activeCell="Y299" sqref="Y299"/>
    </sheetView>
  </sheetViews>
  <sheetFormatPr defaultColWidth="7.140625" defaultRowHeight="14.25"/>
  <cols>
    <col min="1" max="1" width="6.140625" style="146" customWidth="1"/>
    <col min="2" max="2" width="13" style="2" customWidth="1"/>
    <col min="3" max="3" width="55" style="3" customWidth="1"/>
    <col min="4" max="4" width="7.28515625" style="4" customWidth="1"/>
    <col min="5" max="5" width="7.140625" style="5" hidden="1" customWidth="1"/>
    <col min="6" max="6" width="0.140625" style="7" customWidth="1"/>
    <col min="7" max="7" width="6.42578125" style="149" bestFit="1" customWidth="1"/>
    <col min="8" max="8" width="6.5703125" style="162" bestFit="1" customWidth="1"/>
    <col min="9" max="9" width="6.5703125" style="177" bestFit="1" customWidth="1"/>
    <col min="10" max="10" width="6.7109375" style="185" bestFit="1" customWidth="1"/>
    <col min="11" max="13" width="6.5703125" style="8" hidden="1" customWidth="1"/>
    <col min="14" max="14" width="7" style="9" customWidth="1"/>
    <col min="15" max="15" width="7.28515625" style="10" customWidth="1"/>
    <col min="16" max="16" width="0.140625" style="10" customWidth="1"/>
    <col min="17" max="17" width="7.85546875" style="10" customWidth="1"/>
    <col min="18" max="18" width="0.140625" style="10" customWidth="1"/>
    <col min="19" max="19" width="7.140625" style="10" hidden="1" customWidth="1"/>
    <col min="20" max="20" width="7.5703125" style="10" hidden="1" customWidth="1"/>
    <col min="21" max="21" width="7.85546875" style="11" customWidth="1"/>
    <col min="22" max="22" width="11" style="3" customWidth="1"/>
    <col min="23" max="23" width="0.140625" style="11" customWidth="1"/>
    <col min="24" max="24" width="0.28515625" style="11" customWidth="1"/>
    <col min="25" max="25" width="16" style="12" customWidth="1"/>
    <col min="26" max="26" width="7.5703125" style="3" customWidth="1"/>
    <col min="27" max="16384" width="7.140625" style="3"/>
  </cols>
  <sheetData>
    <row r="1" spans="1:25" ht="15" thickBot="1">
      <c r="A1" s="1" t="s">
        <v>0</v>
      </c>
      <c r="F1" s="6"/>
      <c r="H1" s="162">
        <v>2</v>
      </c>
      <c r="I1" s="177">
        <v>3</v>
      </c>
      <c r="J1" s="185">
        <v>1</v>
      </c>
      <c r="U1" s="3"/>
      <c r="V1" s="11"/>
      <c r="W1" s="12"/>
      <c r="X1" s="12"/>
      <c r="Y1" s="3"/>
    </row>
    <row r="2" spans="1:25" s="21" customFormat="1" ht="33" customHeight="1">
      <c r="A2" s="13" t="s">
        <v>1</v>
      </c>
      <c r="B2" s="13" t="s">
        <v>2</v>
      </c>
      <c r="C2" s="14" t="s">
        <v>3</v>
      </c>
      <c r="D2" s="15" t="s">
        <v>4</v>
      </c>
      <c r="E2" s="16" t="s">
        <v>5</v>
      </c>
      <c r="F2" s="17" t="s">
        <v>6</v>
      </c>
      <c r="G2" s="150" t="s">
        <v>7</v>
      </c>
      <c r="H2" s="163" t="s">
        <v>8</v>
      </c>
      <c r="I2" s="178" t="s">
        <v>9</v>
      </c>
      <c r="J2" s="186" t="s">
        <v>10</v>
      </c>
      <c r="K2" s="17" t="s">
        <v>11</v>
      </c>
      <c r="L2" s="18" t="s">
        <v>12</v>
      </c>
      <c r="M2" s="19" t="s">
        <v>13</v>
      </c>
      <c r="N2" s="15" t="s">
        <v>14</v>
      </c>
      <c r="O2" s="18" t="s">
        <v>15</v>
      </c>
      <c r="P2" s="18" t="s">
        <v>16</v>
      </c>
      <c r="Q2" s="18" t="s">
        <v>17</v>
      </c>
      <c r="R2" s="16" t="s">
        <v>18</v>
      </c>
      <c r="S2" s="18" t="s">
        <v>19</v>
      </c>
      <c r="T2" s="19" t="s">
        <v>20</v>
      </c>
      <c r="U2" s="20"/>
      <c r="V2" s="20"/>
    </row>
    <row r="3" spans="1:25" ht="12.75" customHeight="1">
      <c r="A3" s="193" t="s">
        <v>21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5"/>
      <c r="U3" s="12"/>
      <c r="V3" s="22"/>
      <c r="W3" s="3"/>
      <c r="X3" s="3"/>
      <c r="Y3" s="3"/>
    </row>
    <row r="4" spans="1:25" ht="12.75">
      <c r="A4" s="23">
        <v>101</v>
      </c>
      <c r="B4" s="24" t="s">
        <v>22</v>
      </c>
      <c r="C4" s="25" t="s">
        <v>23</v>
      </c>
      <c r="D4" s="26">
        <v>935</v>
      </c>
      <c r="E4" s="27">
        <v>942.08574599999997</v>
      </c>
      <c r="F4" s="28">
        <f>E4</f>
        <v>942.08574599999997</v>
      </c>
      <c r="G4" s="151"/>
      <c r="H4" s="164">
        <f>E4</f>
        <v>942.08574599999997</v>
      </c>
      <c r="I4" s="179">
        <f>E4*1.1</f>
        <v>1036.2943206</v>
      </c>
      <c r="J4" s="187">
        <f>E4*1.25</f>
        <v>1177.6071824999999</v>
      </c>
      <c r="K4" s="28">
        <f>E4</f>
        <v>942.08574599999997</v>
      </c>
      <c r="L4" s="30">
        <f>E4</f>
        <v>942.08574599999997</v>
      </c>
      <c r="M4" s="31">
        <f>E4</f>
        <v>942.08574599999997</v>
      </c>
      <c r="N4" s="32">
        <v>935</v>
      </c>
      <c r="O4" s="29">
        <v>942</v>
      </c>
      <c r="P4" s="29">
        <f>O4</f>
        <v>942</v>
      </c>
      <c r="Q4" s="29">
        <f>O4</f>
        <v>942</v>
      </c>
      <c r="R4" s="29">
        <f>O4</f>
        <v>942</v>
      </c>
      <c r="S4" s="29">
        <f>O4</f>
        <v>942</v>
      </c>
      <c r="T4" s="31">
        <f>O4</f>
        <v>942</v>
      </c>
      <c r="U4" s="12"/>
      <c r="W4" s="3"/>
      <c r="X4" s="3"/>
      <c r="Y4" s="3"/>
    </row>
    <row r="5" spans="1:25" ht="12.75">
      <c r="A5" s="33">
        <v>103</v>
      </c>
      <c r="B5" s="34" t="s">
        <v>24</v>
      </c>
      <c r="C5" s="35" t="s">
        <v>25</v>
      </c>
      <c r="D5" s="26">
        <v>405</v>
      </c>
      <c r="E5" s="27">
        <v>499.12529399999994</v>
      </c>
      <c r="F5" s="28">
        <f t="shared" ref="F5:F76" si="0">E5</f>
        <v>499.12529399999994</v>
      </c>
      <c r="G5" s="151">
        <f>F5*1.5</f>
        <v>748.68794099999991</v>
      </c>
      <c r="H5" s="164">
        <f t="shared" ref="H5:H11" si="1">E5</f>
        <v>499.12529399999994</v>
      </c>
      <c r="I5" s="179">
        <f t="shared" ref="I5:I11" si="2">E5*1.1</f>
        <v>549.03782339999998</v>
      </c>
      <c r="J5" s="187">
        <f t="shared" ref="J5:J11" si="3">E5*1.25</f>
        <v>623.90661749999992</v>
      </c>
      <c r="K5" s="28">
        <f t="shared" ref="K5:K11" si="4">E5</f>
        <v>499.12529399999994</v>
      </c>
      <c r="L5" s="30">
        <f t="shared" ref="L5:L11" si="5">E5</f>
        <v>499.12529399999994</v>
      </c>
      <c r="M5" s="31">
        <f t="shared" ref="M5:M11" si="6">E5</f>
        <v>499.12529399999994</v>
      </c>
      <c r="N5" s="32">
        <v>535</v>
      </c>
      <c r="O5" s="29">
        <v>646.343163</v>
      </c>
      <c r="P5" s="29">
        <f t="shared" ref="P5:P14" si="7">O5</f>
        <v>646.343163</v>
      </c>
      <c r="Q5" s="29">
        <f t="shared" ref="Q5:Q14" si="8">O5</f>
        <v>646.343163</v>
      </c>
      <c r="R5" s="29">
        <f t="shared" ref="R5:R7" si="9">O5</f>
        <v>646.343163</v>
      </c>
      <c r="S5" s="29">
        <f t="shared" ref="S5:S7" si="10">O5</f>
        <v>646.343163</v>
      </c>
      <c r="T5" s="31">
        <f t="shared" ref="T5:T7" si="11">O5</f>
        <v>646.343163</v>
      </c>
      <c r="U5" s="12"/>
      <c r="W5" s="3"/>
      <c r="X5" s="3"/>
      <c r="Y5" s="3"/>
    </row>
    <row r="6" spans="1:25" ht="12.75">
      <c r="A6" s="36">
        <v>107</v>
      </c>
      <c r="B6" s="37" t="s">
        <v>26</v>
      </c>
      <c r="C6" s="35" t="s">
        <v>27</v>
      </c>
      <c r="D6" s="26">
        <v>1155</v>
      </c>
      <c r="E6" s="27">
        <v>1155</v>
      </c>
      <c r="F6" s="28">
        <f t="shared" si="0"/>
        <v>1155</v>
      </c>
      <c r="G6" s="151">
        <f>F6*1.5</f>
        <v>1732.5</v>
      </c>
      <c r="H6" s="164">
        <f t="shared" si="1"/>
        <v>1155</v>
      </c>
      <c r="I6" s="179">
        <f t="shared" si="2"/>
        <v>1270.5</v>
      </c>
      <c r="J6" s="187">
        <f t="shared" si="3"/>
        <v>1443.75</v>
      </c>
      <c r="K6" s="28">
        <f t="shared" si="4"/>
        <v>1155</v>
      </c>
      <c r="L6" s="30">
        <f t="shared" si="5"/>
        <v>1155</v>
      </c>
      <c r="M6" s="31">
        <f t="shared" si="6"/>
        <v>1155</v>
      </c>
      <c r="N6" s="32">
        <v>1790</v>
      </c>
      <c r="O6" s="29">
        <v>1863.4968989999998</v>
      </c>
      <c r="P6" s="29">
        <f t="shared" si="7"/>
        <v>1863.4968989999998</v>
      </c>
      <c r="Q6" s="29">
        <f t="shared" si="8"/>
        <v>1863.4968989999998</v>
      </c>
      <c r="R6" s="29">
        <f t="shared" si="9"/>
        <v>1863.4968989999998</v>
      </c>
      <c r="S6" s="29">
        <f t="shared" si="10"/>
        <v>1863.4968989999998</v>
      </c>
      <c r="T6" s="31">
        <f t="shared" si="11"/>
        <v>1863.4968989999998</v>
      </c>
      <c r="U6" s="12"/>
      <c r="W6" s="3"/>
      <c r="X6" s="3"/>
      <c r="Y6" s="3"/>
    </row>
    <row r="7" spans="1:25" ht="12.75">
      <c r="A7" s="36">
        <v>108</v>
      </c>
      <c r="B7" s="37" t="s">
        <v>28</v>
      </c>
      <c r="C7" s="35" t="s">
        <v>29</v>
      </c>
      <c r="D7" s="26">
        <v>1885</v>
      </c>
      <c r="E7" s="27">
        <v>1892.6492039999998</v>
      </c>
      <c r="F7" s="28">
        <f t="shared" si="0"/>
        <v>1892.6492039999998</v>
      </c>
      <c r="G7" s="152"/>
      <c r="H7" s="164">
        <f t="shared" si="1"/>
        <v>1892.6492039999998</v>
      </c>
      <c r="I7" s="179">
        <f t="shared" si="2"/>
        <v>2081.9141243999998</v>
      </c>
      <c r="J7" s="187">
        <f t="shared" si="3"/>
        <v>2365.8115049999997</v>
      </c>
      <c r="K7" s="28">
        <f t="shared" si="4"/>
        <v>1892.6492039999998</v>
      </c>
      <c r="L7" s="30">
        <f t="shared" si="5"/>
        <v>1892.6492039999998</v>
      </c>
      <c r="M7" s="31">
        <f t="shared" si="6"/>
        <v>1892.6492039999998</v>
      </c>
      <c r="N7" s="32">
        <v>2875</v>
      </c>
      <c r="O7" s="29">
        <v>2980.3001939999995</v>
      </c>
      <c r="P7" s="29">
        <f t="shared" si="7"/>
        <v>2980.3001939999995</v>
      </c>
      <c r="Q7" s="29">
        <f t="shared" si="8"/>
        <v>2980.3001939999995</v>
      </c>
      <c r="R7" s="29">
        <f t="shared" si="9"/>
        <v>2980.3001939999995</v>
      </c>
      <c r="S7" s="29">
        <f t="shared" si="10"/>
        <v>2980.3001939999995</v>
      </c>
      <c r="T7" s="31">
        <f t="shared" si="11"/>
        <v>2980.3001939999995</v>
      </c>
      <c r="U7" s="12"/>
      <c r="W7" s="3"/>
      <c r="X7" s="3"/>
      <c r="Y7" s="3"/>
    </row>
    <row r="8" spans="1:25" ht="12" customHeight="1">
      <c r="A8" s="33">
        <v>111</v>
      </c>
      <c r="B8" s="34" t="s">
        <v>30</v>
      </c>
      <c r="C8" s="35" t="s">
        <v>31</v>
      </c>
      <c r="D8" s="26">
        <v>730</v>
      </c>
      <c r="E8" s="27">
        <v>878.50290599999994</v>
      </c>
      <c r="F8" s="28">
        <f t="shared" si="0"/>
        <v>878.50290599999994</v>
      </c>
      <c r="G8" s="152"/>
      <c r="H8" s="164">
        <f t="shared" si="1"/>
        <v>878.50290599999994</v>
      </c>
      <c r="I8" s="179">
        <f t="shared" si="2"/>
        <v>966.35319660000005</v>
      </c>
      <c r="J8" s="187">
        <f t="shared" si="3"/>
        <v>1098.1286324999999</v>
      </c>
      <c r="K8" s="28">
        <f t="shared" si="4"/>
        <v>878.50290599999994</v>
      </c>
      <c r="L8" s="30">
        <f t="shared" si="5"/>
        <v>878.50290599999994</v>
      </c>
      <c r="M8" s="31">
        <f t="shared" si="6"/>
        <v>878.50290599999994</v>
      </c>
      <c r="N8" s="32"/>
      <c r="O8" s="29"/>
      <c r="P8" s="29"/>
      <c r="Q8" s="29"/>
      <c r="R8" s="29"/>
      <c r="S8" s="29"/>
      <c r="T8" s="31"/>
      <c r="U8" s="12"/>
      <c r="W8" s="3"/>
      <c r="X8" s="3"/>
      <c r="Y8" s="3"/>
    </row>
    <row r="9" spans="1:25" ht="22.5">
      <c r="A9" s="33">
        <v>112</v>
      </c>
      <c r="B9" s="34" t="s">
        <v>32</v>
      </c>
      <c r="C9" s="35" t="s">
        <v>33</v>
      </c>
      <c r="D9" s="26">
        <v>955</v>
      </c>
      <c r="E9" s="27">
        <v>1097.8637039999999</v>
      </c>
      <c r="F9" s="28">
        <f t="shared" si="0"/>
        <v>1097.8637039999999</v>
      </c>
      <c r="G9" s="152"/>
      <c r="H9" s="164">
        <f t="shared" si="1"/>
        <v>1097.8637039999999</v>
      </c>
      <c r="I9" s="179">
        <f t="shared" si="2"/>
        <v>1207.6500744</v>
      </c>
      <c r="J9" s="187">
        <f t="shared" si="3"/>
        <v>1372.3296299999997</v>
      </c>
      <c r="K9" s="28">
        <f t="shared" si="4"/>
        <v>1097.8637039999999</v>
      </c>
      <c r="L9" s="30">
        <f t="shared" si="5"/>
        <v>1097.8637039999999</v>
      </c>
      <c r="M9" s="31">
        <f t="shared" si="6"/>
        <v>1097.8637039999999</v>
      </c>
      <c r="N9" s="32"/>
      <c r="O9" s="29"/>
      <c r="P9" s="29"/>
      <c r="Q9" s="29"/>
      <c r="R9" s="29"/>
      <c r="S9" s="29"/>
      <c r="T9" s="31"/>
      <c r="U9" s="12"/>
      <c r="W9" s="3"/>
      <c r="X9" s="3"/>
      <c r="Y9" s="3"/>
    </row>
    <row r="10" spans="1:25" ht="12" customHeight="1">
      <c r="A10" s="33">
        <v>113</v>
      </c>
      <c r="B10" s="34" t="s">
        <v>34</v>
      </c>
      <c r="C10" s="35" t="s">
        <v>35</v>
      </c>
      <c r="D10" s="26">
        <v>400</v>
      </c>
      <c r="E10" s="27">
        <v>400</v>
      </c>
      <c r="F10" s="28">
        <f t="shared" si="0"/>
        <v>400</v>
      </c>
      <c r="G10" s="152"/>
      <c r="H10" s="164">
        <f t="shared" si="1"/>
        <v>400</v>
      </c>
      <c r="I10" s="179">
        <f t="shared" si="2"/>
        <v>440.00000000000006</v>
      </c>
      <c r="J10" s="187">
        <f t="shared" si="3"/>
        <v>500</v>
      </c>
      <c r="K10" s="28">
        <f t="shared" si="4"/>
        <v>400</v>
      </c>
      <c r="L10" s="30">
        <f t="shared" si="5"/>
        <v>400</v>
      </c>
      <c r="M10" s="31">
        <f t="shared" si="6"/>
        <v>400</v>
      </c>
      <c r="N10" s="32"/>
      <c r="O10" s="29"/>
      <c r="P10" s="29"/>
      <c r="Q10" s="29"/>
      <c r="R10" s="29"/>
      <c r="S10" s="29"/>
      <c r="T10" s="31"/>
      <c r="U10" s="12"/>
      <c r="W10" s="3"/>
      <c r="X10" s="3"/>
      <c r="Y10" s="3"/>
    </row>
    <row r="11" spans="1:25" ht="22.5">
      <c r="A11" s="33">
        <v>114</v>
      </c>
      <c r="B11" s="34" t="s">
        <v>36</v>
      </c>
      <c r="C11" s="35" t="s">
        <v>37</v>
      </c>
      <c r="D11" s="26">
        <v>585</v>
      </c>
      <c r="E11" s="27">
        <v>645.36582599999997</v>
      </c>
      <c r="F11" s="28">
        <f t="shared" si="0"/>
        <v>645.36582599999997</v>
      </c>
      <c r="G11" s="152"/>
      <c r="H11" s="164">
        <f t="shared" si="1"/>
        <v>645.36582599999997</v>
      </c>
      <c r="I11" s="179">
        <f t="shared" si="2"/>
        <v>709.90240860000006</v>
      </c>
      <c r="J11" s="187">
        <f t="shared" si="3"/>
        <v>806.70728250000002</v>
      </c>
      <c r="K11" s="28">
        <f t="shared" si="4"/>
        <v>645.36582599999997</v>
      </c>
      <c r="L11" s="30">
        <f t="shared" si="5"/>
        <v>645.36582599999997</v>
      </c>
      <c r="M11" s="31">
        <f t="shared" si="6"/>
        <v>645.36582599999997</v>
      </c>
      <c r="N11" s="32"/>
      <c r="O11" s="29"/>
      <c r="P11" s="29"/>
      <c r="Q11" s="29"/>
      <c r="R11" s="29"/>
      <c r="S11" s="29"/>
      <c r="T11" s="31"/>
      <c r="U11" s="12"/>
      <c r="W11" s="3"/>
      <c r="X11" s="3"/>
      <c r="Y11" s="3"/>
    </row>
    <row r="12" spans="1:25" ht="12.75">
      <c r="A12" s="36" t="s">
        <v>38</v>
      </c>
      <c r="B12" s="37" t="s">
        <v>39</v>
      </c>
      <c r="C12" s="35" t="s">
        <v>40</v>
      </c>
      <c r="D12" s="26"/>
      <c r="E12" s="38"/>
      <c r="F12" s="28"/>
      <c r="G12" s="152"/>
      <c r="H12" s="164"/>
      <c r="I12" s="179">
        <f>O12</f>
        <v>300</v>
      </c>
      <c r="J12" s="187">
        <f>O12</f>
        <v>300</v>
      </c>
      <c r="K12" s="28"/>
      <c r="L12" s="30"/>
      <c r="M12" s="31"/>
      <c r="N12" s="32">
        <v>300</v>
      </c>
      <c r="O12" s="29">
        <v>300</v>
      </c>
      <c r="P12" s="29">
        <f t="shared" ref="P12" si="12">O12</f>
        <v>300</v>
      </c>
      <c r="Q12" s="29">
        <f t="shared" ref="Q12" si="13">O12</f>
        <v>300</v>
      </c>
      <c r="R12" s="29">
        <f t="shared" ref="R12:R14" si="14">O12</f>
        <v>300</v>
      </c>
      <c r="S12" s="29">
        <f t="shared" ref="S12:S14" si="15">O12</f>
        <v>300</v>
      </c>
      <c r="T12" s="31">
        <f t="shared" ref="T12:T14" si="16">O12</f>
        <v>300</v>
      </c>
      <c r="U12" s="12"/>
      <c r="W12" s="3"/>
      <c r="X12" s="3"/>
      <c r="Y12" s="3"/>
    </row>
    <row r="13" spans="1:25" ht="12.75">
      <c r="A13" s="36">
        <v>115</v>
      </c>
      <c r="B13" s="37" t="s">
        <v>41</v>
      </c>
      <c r="C13" s="35" t="s">
        <v>42</v>
      </c>
      <c r="D13" s="39"/>
      <c r="E13" s="40"/>
      <c r="F13" s="28"/>
      <c r="G13" s="152"/>
      <c r="H13" s="165"/>
      <c r="I13" s="179">
        <f>O13</f>
        <v>1093.0644809999999</v>
      </c>
      <c r="J13" s="187">
        <f>O13</f>
        <v>1093.0644809999999</v>
      </c>
      <c r="K13" s="41"/>
      <c r="L13" s="30"/>
      <c r="M13" s="42"/>
      <c r="N13" s="32">
        <v>1060</v>
      </c>
      <c r="O13" s="29">
        <v>1093.0644809999999</v>
      </c>
      <c r="P13" s="29">
        <f t="shared" si="7"/>
        <v>1093.0644809999999</v>
      </c>
      <c r="Q13" s="29">
        <f t="shared" si="8"/>
        <v>1093.0644809999999</v>
      </c>
      <c r="R13" s="29">
        <f t="shared" si="14"/>
        <v>1093.0644809999999</v>
      </c>
      <c r="S13" s="29">
        <f t="shared" si="15"/>
        <v>1093.0644809999999</v>
      </c>
      <c r="T13" s="31">
        <f t="shared" si="16"/>
        <v>1093.0644809999999</v>
      </c>
      <c r="U13" s="12"/>
      <c r="W13" s="3"/>
      <c r="X13" s="3"/>
      <c r="Y13" s="3"/>
    </row>
    <row r="14" spans="1:25" ht="12.75">
      <c r="A14" s="36">
        <v>116</v>
      </c>
      <c r="B14" s="37" t="s">
        <v>43</v>
      </c>
      <c r="C14" s="43" t="s">
        <v>44</v>
      </c>
      <c r="D14" s="39"/>
      <c r="E14" s="40"/>
      <c r="F14" s="28"/>
      <c r="G14" s="152"/>
      <c r="H14" s="165"/>
      <c r="I14" s="179">
        <f>O14</f>
        <v>2124.6238529999996</v>
      </c>
      <c r="J14" s="187">
        <f>O14</f>
        <v>2124.6238529999996</v>
      </c>
      <c r="K14" s="41"/>
      <c r="L14" s="30"/>
      <c r="M14" s="42"/>
      <c r="N14" s="32">
        <v>2065</v>
      </c>
      <c r="O14" s="29">
        <v>2124.6238529999996</v>
      </c>
      <c r="P14" s="29">
        <f t="shared" si="7"/>
        <v>2124.6238529999996</v>
      </c>
      <c r="Q14" s="29">
        <f t="shared" si="8"/>
        <v>2124.6238529999996</v>
      </c>
      <c r="R14" s="29">
        <f t="shared" si="14"/>
        <v>2124.6238529999996</v>
      </c>
      <c r="S14" s="29">
        <f t="shared" si="15"/>
        <v>2124.6238529999996</v>
      </c>
      <c r="T14" s="31">
        <f t="shared" si="16"/>
        <v>2124.6238529999996</v>
      </c>
      <c r="U14" s="12"/>
      <c r="W14" s="3"/>
      <c r="X14" s="3"/>
      <c r="Y14" s="3"/>
    </row>
    <row r="15" spans="1:25" ht="11.25" customHeight="1">
      <c r="A15" s="196" t="s">
        <v>45</v>
      </c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8"/>
      <c r="U15" s="12"/>
      <c r="W15" s="3"/>
      <c r="X15" s="3"/>
      <c r="Y15" s="3"/>
    </row>
    <row r="16" spans="1:25" ht="12.75">
      <c r="A16" s="44">
        <v>121</v>
      </c>
      <c r="B16" s="45" t="s">
        <v>46</v>
      </c>
      <c r="C16" s="46" t="s">
        <v>47</v>
      </c>
      <c r="D16" s="26">
        <v>60</v>
      </c>
      <c r="E16" s="27">
        <v>84.777119999999982</v>
      </c>
      <c r="F16" s="28">
        <f t="shared" si="0"/>
        <v>84.777119999999982</v>
      </c>
      <c r="G16" s="151">
        <f>F16*1.5</f>
        <v>127.16567999999998</v>
      </c>
      <c r="H16" s="166">
        <f>E16</f>
        <v>84.777119999999982</v>
      </c>
      <c r="I16" s="179">
        <f>E16*1.1</f>
        <v>93.254831999999993</v>
      </c>
      <c r="J16" s="187">
        <f>E16*1.25</f>
        <v>105.97139999999997</v>
      </c>
      <c r="K16" s="28">
        <f t="shared" ref="K16:K32" si="17">E16</f>
        <v>84.777119999999982</v>
      </c>
      <c r="L16" s="30">
        <f t="shared" ref="L16:L32" si="18">E16</f>
        <v>84.777119999999982</v>
      </c>
      <c r="M16" s="31">
        <f t="shared" ref="M16:M32" si="19">E16</f>
        <v>84.777119999999982</v>
      </c>
      <c r="N16" s="32">
        <v>105</v>
      </c>
      <c r="O16" s="27">
        <v>179.12014199999996</v>
      </c>
      <c r="P16" s="29">
        <f>O16</f>
        <v>179.12014199999996</v>
      </c>
      <c r="Q16" s="29">
        <f>O16</f>
        <v>179.12014199999996</v>
      </c>
      <c r="R16" s="29">
        <f t="shared" ref="R16:R32" si="20">O16</f>
        <v>179.12014199999996</v>
      </c>
      <c r="S16" s="29">
        <f t="shared" ref="S16:S32" si="21">O16</f>
        <v>179.12014199999996</v>
      </c>
      <c r="T16" s="31">
        <f t="shared" ref="T16:T32" si="22">O16</f>
        <v>179.12014199999996</v>
      </c>
      <c r="U16" s="12"/>
      <c r="W16" s="3"/>
      <c r="X16" s="3"/>
      <c r="Y16" s="3"/>
    </row>
    <row r="17" spans="1:25" ht="12.75">
      <c r="A17" s="44">
        <v>123</v>
      </c>
      <c r="B17" s="45" t="s">
        <v>48</v>
      </c>
      <c r="C17" s="47" t="s">
        <v>49</v>
      </c>
      <c r="D17" s="26">
        <v>885</v>
      </c>
      <c r="E17" s="27">
        <v>885</v>
      </c>
      <c r="F17" s="28">
        <f t="shared" si="0"/>
        <v>885</v>
      </c>
      <c r="G17" s="152"/>
      <c r="H17" s="166">
        <f t="shared" ref="H17:H32" si="23">E17</f>
        <v>885</v>
      </c>
      <c r="I17" s="179">
        <f t="shared" ref="I17:I32" si="24">E17*1.1</f>
        <v>973.50000000000011</v>
      </c>
      <c r="J17" s="187">
        <f t="shared" ref="J17:J32" si="25">E17*1.25</f>
        <v>1106.25</v>
      </c>
      <c r="K17" s="28">
        <f t="shared" si="17"/>
        <v>885</v>
      </c>
      <c r="L17" s="30">
        <f t="shared" si="18"/>
        <v>885</v>
      </c>
      <c r="M17" s="31">
        <f t="shared" si="19"/>
        <v>885</v>
      </c>
      <c r="N17" s="32">
        <v>1385</v>
      </c>
      <c r="O17" s="27">
        <v>1450.2257279999999</v>
      </c>
      <c r="P17" s="29">
        <f t="shared" ref="P17:P32" si="26">O17</f>
        <v>1450.2257279999999</v>
      </c>
      <c r="Q17" s="29">
        <f t="shared" ref="Q17:Q32" si="27">O17</f>
        <v>1450.2257279999999</v>
      </c>
      <c r="R17" s="29">
        <f t="shared" si="20"/>
        <v>1450.2257279999999</v>
      </c>
      <c r="S17" s="29">
        <f t="shared" si="21"/>
        <v>1450.2257279999999</v>
      </c>
      <c r="T17" s="31">
        <f t="shared" si="22"/>
        <v>1450.2257279999999</v>
      </c>
      <c r="U17" s="12"/>
      <c r="W17" s="3"/>
      <c r="X17" s="3"/>
      <c r="Y17" s="3"/>
    </row>
    <row r="18" spans="1:25" ht="12.75">
      <c r="A18" s="44">
        <v>124</v>
      </c>
      <c r="B18" s="45" t="s">
        <v>50</v>
      </c>
      <c r="C18" s="47" t="s">
        <v>51</v>
      </c>
      <c r="D18" s="26">
        <v>575</v>
      </c>
      <c r="E18" s="27">
        <v>575</v>
      </c>
      <c r="F18" s="28">
        <f t="shared" si="0"/>
        <v>575</v>
      </c>
      <c r="G18" s="151">
        <f>F18*1.5</f>
        <v>862.5</v>
      </c>
      <c r="H18" s="166">
        <f t="shared" si="23"/>
        <v>575</v>
      </c>
      <c r="I18" s="179">
        <f t="shared" si="24"/>
        <v>632.5</v>
      </c>
      <c r="J18" s="187">
        <f t="shared" si="25"/>
        <v>718.75</v>
      </c>
      <c r="K18" s="28">
        <f t="shared" si="17"/>
        <v>575</v>
      </c>
      <c r="L18" s="30">
        <f t="shared" si="18"/>
        <v>575</v>
      </c>
      <c r="M18" s="31">
        <f t="shared" si="19"/>
        <v>575</v>
      </c>
      <c r="N18" s="32">
        <v>940</v>
      </c>
      <c r="O18" s="27">
        <v>979.76559599999985</v>
      </c>
      <c r="P18" s="29">
        <f t="shared" si="26"/>
        <v>979.76559599999985</v>
      </c>
      <c r="Q18" s="29">
        <f t="shared" si="27"/>
        <v>979.76559599999985</v>
      </c>
      <c r="R18" s="29">
        <f t="shared" si="20"/>
        <v>979.76559599999985</v>
      </c>
      <c r="S18" s="29">
        <f t="shared" si="21"/>
        <v>979.76559599999985</v>
      </c>
      <c r="T18" s="31">
        <f t="shared" si="22"/>
        <v>979.76559599999985</v>
      </c>
      <c r="U18" s="12"/>
      <c r="W18" s="3"/>
      <c r="X18" s="3"/>
      <c r="Y18" s="3"/>
    </row>
    <row r="19" spans="1:25" ht="12.75">
      <c r="A19" s="44">
        <v>125</v>
      </c>
      <c r="B19" s="45" t="s">
        <v>52</v>
      </c>
      <c r="C19" s="48" t="s">
        <v>53</v>
      </c>
      <c r="D19" s="26">
        <v>560</v>
      </c>
      <c r="E19" s="27">
        <v>560</v>
      </c>
      <c r="F19" s="28">
        <f t="shared" si="0"/>
        <v>560</v>
      </c>
      <c r="G19" s="151">
        <f t="shared" ref="G19:G22" si="28">F19*1.5</f>
        <v>840</v>
      </c>
      <c r="H19" s="166">
        <f t="shared" si="23"/>
        <v>560</v>
      </c>
      <c r="I19" s="179">
        <f t="shared" si="24"/>
        <v>616</v>
      </c>
      <c r="J19" s="187">
        <f t="shared" si="25"/>
        <v>700</v>
      </c>
      <c r="K19" s="28">
        <f t="shared" si="17"/>
        <v>560</v>
      </c>
      <c r="L19" s="30">
        <f t="shared" si="18"/>
        <v>560</v>
      </c>
      <c r="M19" s="31">
        <f t="shared" si="19"/>
        <v>560</v>
      </c>
      <c r="N19" s="32">
        <v>1090</v>
      </c>
      <c r="O19" s="27">
        <v>1132.9888499999997</v>
      </c>
      <c r="P19" s="29">
        <f t="shared" si="26"/>
        <v>1132.9888499999997</v>
      </c>
      <c r="Q19" s="29">
        <f t="shared" si="27"/>
        <v>1132.9888499999997</v>
      </c>
      <c r="R19" s="29">
        <f t="shared" si="20"/>
        <v>1132.9888499999997</v>
      </c>
      <c r="S19" s="29">
        <f t="shared" si="21"/>
        <v>1132.9888499999997</v>
      </c>
      <c r="T19" s="31">
        <f t="shared" si="22"/>
        <v>1132.9888499999997</v>
      </c>
      <c r="U19" s="12"/>
      <c r="W19" s="3"/>
      <c r="X19" s="3"/>
      <c r="Y19" s="3"/>
    </row>
    <row r="20" spans="1:25" ht="12.75">
      <c r="A20" s="44">
        <v>126</v>
      </c>
      <c r="B20" s="45" t="s">
        <v>54</v>
      </c>
      <c r="C20" s="47" t="s">
        <v>55</v>
      </c>
      <c r="D20" s="26">
        <v>1080</v>
      </c>
      <c r="E20" s="27">
        <v>1080</v>
      </c>
      <c r="F20" s="28">
        <f t="shared" si="0"/>
        <v>1080</v>
      </c>
      <c r="G20" s="151"/>
      <c r="H20" s="166">
        <f t="shared" si="23"/>
        <v>1080</v>
      </c>
      <c r="I20" s="179">
        <f t="shared" si="24"/>
        <v>1188</v>
      </c>
      <c r="J20" s="187">
        <f t="shared" si="25"/>
        <v>1350</v>
      </c>
      <c r="K20" s="28">
        <f t="shared" si="17"/>
        <v>1080</v>
      </c>
      <c r="L20" s="30">
        <f t="shared" si="18"/>
        <v>1080</v>
      </c>
      <c r="M20" s="31">
        <f t="shared" si="19"/>
        <v>1080</v>
      </c>
      <c r="N20" s="32">
        <v>1840</v>
      </c>
      <c r="O20" s="27">
        <v>1920.6858599999996</v>
      </c>
      <c r="P20" s="29">
        <f t="shared" si="26"/>
        <v>1920.6858599999996</v>
      </c>
      <c r="Q20" s="29">
        <f t="shared" si="27"/>
        <v>1920.6858599999996</v>
      </c>
      <c r="R20" s="29">
        <f t="shared" si="20"/>
        <v>1920.6858599999996</v>
      </c>
      <c r="S20" s="29">
        <f t="shared" si="21"/>
        <v>1920.6858599999996</v>
      </c>
      <c r="T20" s="31">
        <f t="shared" si="22"/>
        <v>1920.6858599999996</v>
      </c>
      <c r="U20" s="12"/>
      <c r="W20" s="3"/>
      <c r="X20" s="3"/>
      <c r="Y20" s="3"/>
    </row>
    <row r="21" spans="1:25" ht="12.75">
      <c r="A21" s="44">
        <v>127</v>
      </c>
      <c r="B21" s="45" t="s">
        <v>56</v>
      </c>
      <c r="C21" s="49" t="s">
        <v>57</v>
      </c>
      <c r="D21" s="26">
        <v>210</v>
      </c>
      <c r="E21" s="27">
        <v>254.33135999999999</v>
      </c>
      <c r="F21" s="28">
        <f t="shared" si="0"/>
        <v>254.33135999999999</v>
      </c>
      <c r="G21" s="151">
        <f t="shared" si="28"/>
        <v>381.49703999999997</v>
      </c>
      <c r="H21" s="166">
        <f t="shared" si="23"/>
        <v>254.33135999999999</v>
      </c>
      <c r="I21" s="179">
        <f t="shared" si="24"/>
        <v>279.76449600000001</v>
      </c>
      <c r="J21" s="187">
        <f t="shared" si="25"/>
        <v>317.91419999999999</v>
      </c>
      <c r="K21" s="28">
        <f t="shared" si="17"/>
        <v>254.33135999999999</v>
      </c>
      <c r="L21" s="30">
        <f t="shared" si="18"/>
        <v>254.33135999999999</v>
      </c>
      <c r="M21" s="31">
        <f t="shared" si="19"/>
        <v>254.33135999999999</v>
      </c>
      <c r="N21" s="32">
        <v>375</v>
      </c>
      <c r="O21" s="27">
        <v>510.38450099999989</v>
      </c>
      <c r="P21" s="29">
        <f t="shared" si="26"/>
        <v>510.38450099999989</v>
      </c>
      <c r="Q21" s="29">
        <f t="shared" si="27"/>
        <v>510.38450099999989</v>
      </c>
      <c r="R21" s="29">
        <f t="shared" si="20"/>
        <v>510.38450099999989</v>
      </c>
      <c r="S21" s="29">
        <f t="shared" si="21"/>
        <v>510.38450099999989</v>
      </c>
      <c r="T21" s="31">
        <f t="shared" si="22"/>
        <v>510.38450099999989</v>
      </c>
      <c r="U21" s="12"/>
      <c r="W21" s="3"/>
      <c r="X21" s="3"/>
      <c r="Y21" s="3"/>
    </row>
    <row r="22" spans="1:25" ht="12.75">
      <c r="A22" s="44">
        <v>128</v>
      </c>
      <c r="B22" s="45" t="s">
        <v>58</v>
      </c>
      <c r="C22" s="50" t="s">
        <v>59</v>
      </c>
      <c r="D22" s="26">
        <v>365</v>
      </c>
      <c r="E22" s="27">
        <v>365</v>
      </c>
      <c r="F22" s="28">
        <f t="shared" si="0"/>
        <v>365</v>
      </c>
      <c r="G22" s="151">
        <f t="shared" si="28"/>
        <v>547.5</v>
      </c>
      <c r="H22" s="166">
        <f t="shared" si="23"/>
        <v>365</v>
      </c>
      <c r="I22" s="179">
        <f t="shared" si="24"/>
        <v>401.50000000000006</v>
      </c>
      <c r="J22" s="187">
        <f t="shared" si="25"/>
        <v>456.25</v>
      </c>
      <c r="K22" s="28">
        <f t="shared" si="17"/>
        <v>365</v>
      </c>
      <c r="L22" s="30">
        <f t="shared" si="18"/>
        <v>365</v>
      </c>
      <c r="M22" s="31">
        <f t="shared" si="19"/>
        <v>365</v>
      </c>
      <c r="N22" s="32">
        <v>570</v>
      </c>
      <c r="O22" s="27">
        <v>594.54938699999991</v>
      </c>
      <c r="P22" s="29">
        <f t="shared" si="26"/>
        <v>594.54938699999991</v>
      </c>
      <c r="Q22" s="29">
        <f t="shared" si="27"/>
        <v>594.54938699999991</v>
      </c>
      <c r="R22" s="29">
        <f t="shared" si="20"/>
        <v>594.54938699999991</v>
      </c>
      <c r="S22" s="29">
        <f t="shared" si="21"/>
        <v>594.54938699999991</v>
      </c>
      <c r="T22" s="31">
        <f t="shared" si="22"/>
        <v>594.54938699999991</v>
      </c>
      <c r="U22" s="12"/>
      <c r="W22" s="3"/>
      <c r="X22" s="3"/>
      <c r="Y22" s="3"/>
    </row>
    <row r="23" spans="1:25" ht="12.75">
      <c r="A23" s="44">
        <v>131</v>
      </c>
      <c r="B23" s="45" t="s">
        <v>60</v>
      </c>
      <c r="C23" s="51" t="s">
        <v>61</v>
      </c>
      <c r="D23" s="26">
        <v>1080</v>
      </c>
      <c r="E23" s="27">
        <v>1080</v>
      </c>
      <c r="F23" s="28">
        <f t="shared" si="0"/>
        <v>1080</v>
      </c>
      <c r="G23" s="152"/>
      <c r="H23" s="166">
        <f t="shared" si="23"/>
        <v>1080</v>
      </c>
      <c r="I23" s="179">
        <f t="shared" si="24"/>
        <v>1188</v>
      </c>
      <c r="J23" s="187">
        <f t="shared" si="25"/>
        <v>1350</v>
      </c>
      <c r="K23" s="28">
        <f t="shared" si="17"/>
        <v>1080</v>
      </c>
      <c r="L23" s="30">
        <f t="shared" si="18"/>
        <v>1080</v>
      </c>
      <c r="M23" s="31">
        <f t="shared" si="19"/>
        <v>1080</v>
      </c>
      <c r="N23" s="32">
        <v>1395</v>
      </c>
      <c r="O23" s="27">
        <v>1462.0951349999998</v>
      </c>
      <c r="P23" s="29">
        <f t="shared" si="26"/>
        <v>1462.0951349999998</v>
      </c>
      <c r="Q23" s="29">
        <f t="shared" si="27"/>
        <v>1462.0951349999998</v>
      </c>
      <c r="R23" s="29">
        <f t="shared" si="20"/>
        <v>1462.0951349999998</v>
      </c>
      <c r="S23" s="29">
        <f t="shared" si="21"/>
        <v>1462.0951349999998</v>
      </c>
      <c r="T23" s="31">
        <f t="shared" si="22"/>
        <v>1462.0951349999998</v>
      </c>
      <c r="U23" s="12"/>
      <c r="W23" s="3"/>
      <c r="X23" s="3"/>
      <c r="Y23" s="3"/>
    </row>
    <row r="24" spans="1:25" ht="12.75">
      <c r="A24" s="44">
        <v>132</v>
      </c>
      <c r="B24" s="45" t="s">
        <v>62</v>
      </c>
      <c r="C24" s="51" t="s">
        <v>63</v>
      </c>
      <c r="D24" s="26">
        <v>1390</v>
      </c>
      <c r="E24" s="27">
        <v>1390</v>
      </c>
      <c r="F24" s="28">
        <f t="shared" si="0"/>
        <v>1390</v>
      </c>
      <c r="G24" s="152"/>
      <c r="H24" s="166">
        <f t="shared" si="23"/>
        <v>1390</v>
      </c>
      <c r="I24" s="179">
        <f t="shared" si="24"/>
        <v>1529.0000000000002</v>
      </c>
      <c r="J24" s="187">
        <f t="shared" si="25"/>
        <v>1737.5</v>
      </c>
      <c r="K24" s="28">
        <f t="shared" si="17"/>
        <v>1390</v>
      </c>
      <c r="L24" s="30">
        <f t="shared" si="18"/>
        <v>1390</v>
      </c>
      <c r="M24" s="31">
        <f t="shared" si="19"/>
        <v>1390</v>
      </c>
      <c r="N24" s="32">
        <v>1895</v>
      </c>
      <c r="O24" s="27">
        <v>1976.7957839999997</v>
      </c>
      <c r="P24" s="29">
        <f t="shared" si="26"/>
        <v>1976.7957839999997</v>
      </c>
      <c r="Q24" s="29">
        <f t="shared" si="27"/>
        <v>1976.7957839999997</v>
      </c>
      <c r="R24" s="29">
        <f t="shared" si="20"/>
        <v>1976.7957839999997</v>
      </c>
      <c r="S24" s="29">
        <f t="shared" si="21"/>
        <v>1976.7957839999997</v>
      </c>
      <c r="T24" s="31">
        <f t="shared" si="22"/>
        <v>1976.7957839999997</v>
      </c>
      <c r="U24" s="12"/>
      <c r="W24" s="3"/>
      <c r="X24" s="3"/>
      <c r="Y24" s="3"/>
    </row>
    <row r="25" spans="1:25" ht="12.75">
      <c r="A25" s="44">
        <v>133</v>
      </c>
      <c r="B25" s="45" t="s">
        <v>64</v>
      </c>
      <c r="C25" s="51" t="s">
        <v>65</v>
      </c>
      <c r="D25" s="26">
        <v>1705</v>
      </c>
      <c r="E25" s="27">
        <v>1705</v>
      </c>
      <c r="F25" s="28">
        <f t="shared" si="0"/>
        <v>1705</v>
      </c>
      <c r="G25" s="152"/>
      <c r="H25" s="166">
        <f t="shared" si="23"/>
        <v>1705</v>
      </c>
      <c r="I25" s="179">
        <f t="shared" si="24"/>
        <v>1875.5000000000002</v>
      </c>
      <c r="J25" s="187">
        <f t="shared" si="25"/>
        <v>2131.25</v>
      </c>
      <c r="K25" s="28">
        <f t="shared" si="17"/>
        <v>1705</v>
      </c>
      <c r="L25" s="30">
        <f t="shared" si="18"/>
        <v>1705</v>
      </c>
      <c r="M25" s="31">
        <f t="shared" si="19"/>
        <v>1705</v>
      </c>
      <c r="N25" s="32">
        <v>2600</v>
      </c>
      <c r="O25" s="27">
        <v>2696.5134629999998</v>
      </c>
      <c r="P25" s="29">
        <f t="shared" si="26"/>
        <v>2696.5134629999998</v>
      </c>
      <c r="Q25" s="29">
        <f t="shared" si="27"/>
        <v>2696.5134629999998</v>
      </c>
      <c r="R25" s="29">
        <f t="shared" si="20"/>
        <v>2696.5134629999998</v>
      </c>
      <c r="S25" s="29">
        <f t="shared" si="21"/>
        <v>2696.5134629999998</v>
      </c>
      <c r="T25" s="31">
        <f t="shared" si="22"/>
        <v>2696.5134629999998</v>
      </c>
      <c r="U25" s="12"/>
      <c r="W25" s="3"/>
      <c r="X25" s="3"/>
      <c r="Y25" s="3"/>
    </row>
    <row r="26" spans="1:25" ht="12.75">
      <c r="A26" s="44">
        <v>134</v>
      </c>
      <c r="B26" s="45" t="s">
        <v>66</v>
      </c>
      <c r="C26" s="51" t="s">
        <v>67</v>
      </c>
      <c r="D26" s="26">
        <v>2020</v>
      </c>
      <c r="E26" s="27">
        <v>2020</v>
      </c>
      <c r="F26" s="28">
        <f t="shared" si="0"/>
        <v>2020</v>
      </c>
      <c r="G26" s="152"/>
      <c r="H26" s="166">
        <f t="shared" si="23"/>
        <v>2020</v>
      </c>
      <c r="I26" s="179">
        <f t="shared" si="24"/>
        <v>2222</v>
      </c>
      <c r="J26" s="187">
        <f t="shared" si="25"/>
        <v>2525</v>
      </c>
      <c r="K26" s="28">
        <f t="shared" si="17"/>
        <v>2020</v>
      </c>
      <c r="L26" s="30">
        <f t="shared" si="18"/>
        <v>2020</v>
      </c>
      <c r="M26" s="31">
        <f t="shared" si="19"/>
        <v>2020</v>
      </c>
      <c r="N26" s="32">
        <v>3065</v>
      </c>
      <c r="O26" s="27">
        <v>3177.7639649999992</v>
      </c>
      <c r="P26" s="29">
        <f t="shared" si="26"/>
        <v>3177.7639649999992</v>
      </c>
      <c r="Q26" s="29">
        <f t="shared" si="27"/>
        <v>3177.7639649999992</v>
      </c>
      <c r="R26" s="29">
        <f t="shared" si="20"/>
        <v>3177.7639649999992</v>
      </c>
      <c r="S26" s="29">
        <f t="shared" si="21"/>
        <v>3177.7639649999992</v>
      </c>
      <c r="T26" s="31">
        <f t="shared" si="22"/>
        <v>3177.7639649999992</v>
      </c>
      <c r="U26" s="12"/>
      <c r="W26" s="3"/>
      <c r="X26" s="3"/>
      <c r="Y26" s="3"/>
    </row>
    <row r="27" spans="1:25" ht="12.75">
      <c r="A27" s="44">
        <v>141</v>
      </c>
      <c r="B27" s="45" t="s">
        <v>68</v>
      </c>
      <c r="C27" s="50" t="s">
        <v>69</v>
      </c>
      <c r="D27" s="26">
        <v>640</v>
      </c>
      <c r="E27" s="27">
        <v>640</v>
      </c>
      <c r="F27" s="28">
        <f t="shared" si="0"/>
        <v>640</v>
      </c>
      <c r="G27" s="152"/>
      <c r="H27" s="166">
        <f t="shared" si="23"/>
        <v>640</v>
      </c>
      <c r="I27" s="179">
        <f t="shared" si="24"/>
        <v>704</v>
      </c>
      <c r="J27" s="187">
        <f t="shared" si="25"/>
        <v>800</v>
      </c>
      <c r="K27" s="28">
        <f t="shared" si="17"/>
        <v>640</v>
      </c>
      <c r="L27" s="30">
        <f t="shared" si="18"/>
        <v>640</v>
      </c>
      <c r="M27" s="31">
        <f t="shared" si="19"/>
        <v>640</v>
      </c>
      <c r="N27" s="32">
        <v>640</v>
      </c>
      <c r="O27" s="27">
        <v>640</v>
      </c>
      <c r="P27" s="29">
        <f t="shared" si="26"/>
        <v>640</v>
      </c>
      <c r="Q27" s="29">
        <f t="shared" si="27"/>
        <v>640</v>
      </c>
      <c r="R27" s="29">
        <f t="shared" si="20"/>
        <v>640</v>
      </c>
      <c r="S27" s="29">
        <f t="shared" si="21"/>
        <v>640</v>
      </c>
      <c r="T27" s="31">
        <f t="shared" si="22"/>
        <v>640</v>
      </c>
      <c r="U27" s="12"/>
      <c r="W27" s="3"/>
      <c r="X27" s="3"/>
      <c r="Y27" s="3"/>
    </row>
    <row r="28" spans="1:25" ht="12.75">
      <c r="A28" s="44">
        <v>142</v>
      </c>
      <c r="B28" s="45" t="s">
        <v>70</v>
      </c>
      <c r="C28" s="52" t="s">
        <v>71</v>
      </c>
      <c r="D28" s="26">
        <v>460</v>
      </c>
      <c r="E28" s="27">
        <v>653</v>
      </c>
      <c r="F28" s="28">
        <f t="shared" si="0"/>
        <v>653</v>
      </c>
      <c r="G28" s="152"/>
      <c r="H28" s="166">
        <f t="shared" si="23"/>
        <v>653</v>
      </c>
      <c r="I28" s="179">
        <f t="shared" si="24"/>
        <v>718.30000000000007</v>
      </c>
      <c r="J28" s="187">
        <f t="shared" si="25"/>
        <v>816.25</v>
      </c>
      <c r="K28" s="28">
        <f t="shared" si="17"/>
        <v>653</v>
      </c>
      <c r="L28" s="30">
        <f t="shared" si="18"/>
        <v>653</v>
      </c>
      <c r="M28" s="31">
        <f t="shared" si="19"/>
        <v>653</v>
      </c>
      <c r="N28" s="32">
        <v>460</v>
      </c>
      <c r="O28" s="27">
        <v>652.51499999999999</v>
      </c>
      <c r="P28" s="29">
        <f t="shared" si="26"/>
        <v>652.51499999999999</v>
      </c>
      <c r="Q28" s="29">
        <f t="shared" si="27"/>
        <v>652.51499999999999</v>
      </c>
      <c r="R28" s="29">
        <f t="shared" si="20"/>
        <v>652.51499999999999</v>
      </c>
      <c r="S28" s="29">
        <f t="shared" si="21"/>
        <v>652.51499999999999</v>
      </c>
      <c r="T28" s="31">
        <f t="shared" si="22"/>
        <v>652.51499999999999</v>
      </c>
      <c r="U28" s="12"/>
      <c r="W28" s="3"/>
      <c r="X28" s="3"/>
      <c r="Y28" s="3"/>
    </row>
    <row r="29" spans="1:25" ht="12.75">
      <c r="A29" s="23">
        <v>161</v>
      </c>
      <c r="B29" s="24" t="s">
        <v>72</v>
      </c>
      <c r="C29" s="47" t="s">
        <v>73</v>
      </c>
      <c r="D29" s="26">
        <v>695</v>
      </c>
      <c r="E29" s="27">
        <v>695</v>
      </c>
      <c r="F29" s="28">
        <f t="shared" si="0"/>
        <v>695</v>
      </c>
      <c r="G29" s="152"/>
      <c r="H29" s="166">
        <f t="shared" si="23"/>
        <v>695</v>
      </c>
      <c r="I29" s="179">
        <f t="shared" si="24"/>
        <v>764.50000000000011</v>
      </c>
      <c r="J29" s="187">
        <f t="shared" si="25"/>
        <v>868.75</v>
      </c>
      <c r="K29" s="28">
        <f t="shared" si="17"/>
        <v>695</v>
      </c>
      <c r="L29" s="30">
        <f t="shared" si="18"/>
        <v>695</v>
      </c>
      <c r="M29" s="31">
        <f t="shared" si="19"/>
        <v>695</v>
      </c>
      <c r="N29" s="32">
        <v>695</v>
      </c>
      <c r="O29" s="27">
        <v>695</v>
      </c>
      <c r="P29" s="29">
        <f t="shared" si="26"/>
        <v>695</v>
      </c>
      <c r="Q29" s="29">
        <f t="shared" si="27"/>
        <v>695</v>
      </c>
      <c r="R29" s="29">
        <f t="shared" si="20"/>
        <v>695</v>
      </c>
      <c r="S29" s="29">
        <f t="shared" si="21"/>
        <v>695</v>
      </c>
      <c r="T29" s="31">
        <f t="shared" si="22"/>
        <v>695</v>
      </c>
      <c r="U29" s="12"/>
      <c r="W29" s="3"/>
      <c r="X29" s="3"/>
      <c r="Y29" s="3"/>
    </row>
    <row r="30" spans="1:25" ht="12.75">
      <c r="A30" s="23">
        <v>162</v>
      </c>
      <c r="B30" s="24" t="s">
        <v>74</v>
      </c>
      <c r="C30" s="47" t="s">
        <v>75</v>
      </c>
      <c r="D30" s="26">
        <v>415</v>
      </c>
      <c r="E30" s="27">
        <v>432</v>
      </c>
      <c r="F30" s="28">
        <f t="shared" si="0"/>
        <v>432</v>
      </c>
      <c r="G30" s="152"/>
      <c r="H30" s="166">
        <f t="shared" si="23"/>
        <v>432</v>
      </c>
      <c r="I30" s="179">
        <f t="shared" si="24"/>
        <v>475.20000000000005</v>
      </c>
      <c r="J30" s="187">
        <f t="shared" si="25"/>
        <v>540</v>
      </c>
      <c r="K30" s="28">
        <f t="shared" si="17"/>
        <v>432</v>
      </c>
      <c r="L30" s="30">
        <f t="shared" si="18"/>
        <v>432</v>
      </c>
      <c r="M30" s="31">
        <f t="shared" si="19"/>
        <v>432</v>
      </c>
      <c r="N30" s="32">
        <v>415</v>
      </c>
      <c r="O30" s="27">
        <v>431.61479999999995</v>
      </c>
      <c r="P30" s="29">
        <f t="shared" si="26"/>
        <v>431.61479999999995</v>
      </c>
      <c r="Q30" s="29">
        <f t="shared" si="27"/>
        <v>431.61479999999995</v>
      </c>
      <c r="R30" s="29">
        <f t="shared" si="20"/>
        <v>431.61479999999995</v>
      </c>
      <c r="S30" s="29">
        <f t="shared" si="21"/>
        <v>431.61479999999995</v>
      </c>
      <c r="T30" s="31">
        <f t="shared" si="22"/>
        <v>431.61479999999995</v>
      </c>
      <c r="U30" s="12"/>
      <c r="W30" s="3"/>
      <c r="X30" s="3"/>
      <c r="Y30" s="3"/>
    </row>
    <row r="31" spans="1:25" ht="12.75">
      <c r="A31" s="44">
        <v>163</v>
      </c>
      <c r="B31" s="45" t="s">
        <v>76</v>
      </c>
      <c r="C31" s="51" t="s">
        <v>77</v>
      </c>
      <c r="D31" s="26">
        <v>1145</v>
      </c>
      <c r="E31" s="27">
        <v>1145</v>
      </c>
      <c r="F31" s="28">
        <f t="shared" si="0"/>
        <v>1145</v>
      </c>
      <c r="G31" s="152"/>
      <c r="H31" s="166">
        <f t="shared" si="23"/>
        <v>1145</v>
      </c>
      <c r="I31" s="179">
        <f t="shared" si="24"/>
        <v>1259.5</v>
      </c>
      <c r="J31" s="187">
        <f t="shared" si="25"/>
        <v>1431.25</v>
      </c>
      <c r="K31" s="28">
        <f t="shared" si="17"/>
        <v>1145</v>
      </c>
      <c r="L31" s="30">
        <f t="shared" si="18"/>
        <v>1145</v>
      </c>
      <c r="M31" s="31">
        <f t="shared" si="19"/>
        <v>1145</v>
      </c>
      <c r="N31" s="32">
        <v>1425</v>
      </c>
      <c r="O31" s="27">
        <v>1495.5452819999998</v>
      </c>
      <c r="P31" s="29">
        <f t="shared" si="26"/>
        <v>1495.5452819999998</v>
      </c>
      <c r="Q31" s="29">
        <f t="shared" si="27"/>
        <v>1495.5452819999998</v>
      </c>
      <c r="R31" s="29">
        <f t="shared" si="20"/>
        <v>1495.5452819999998</v>
      </c>
      <c r="S31" s="29">
        <f t="shared" si="21"/>
        <v>1495.5452819999998</v>
      </c>
      <c r="T31" s="31">
        <f t="shared" si="22"/>
        <v>1495.5452819999998</v>
      </c>
      <c r="U31" s="12"/>
      <c r="W31" s="3"/>
      <c r="X31" s="3"/>
      <c r="Y31" s="3"/>
    </row>
    <row r="32" spans="1:25" ht="12.75">
      <c r="A32" s="44">
        <v>164</v>
      </c>
      <c r="B32" s="45" t="s">
        <v>78</v>
      </c>
      <c r="C32" s="51" t="s">
        <v>79</v>
      </c>
      <c r="D32" s="26">
        <v>700</v>
      </c>
      <c r="E32" s="27">
        <v>700</v>
      </c>
      <c r="F32" s="28">
        <f t="shared" si="0"/>
        <v>700</v>
      </c>
      <c r="G32" s="152"/>
      <c r="H32" s="166">
        <f t="shared" si="23"/>
        <v>700</v>
      </c>
      <c r="I32" s="179">
        <f t="shared" si="24"/>
        <v>770.00000000000011</v>
      </c>
      <c r="J32" s="187">
        <f t="shared" si="25"/>
        <v>875</v>
      </c>
      <c r="K32" s="28">
        <f t="shared" si="17"/>
        <v>700</v>
      </c>
      <c r="L32" s="30">
        <f t="shared" si="18"/>
        <v>700</v>
      </c>
      <c r="M32" s="31">
        <f t="shared" si="19"/>
        <v>700</v>
      </c>
      <c r="N32" s="32">
        <v>700</v>
      </c>
      <c r="O32" s="27">
        <v>700</v>
      </c>
      <c r="P32" s="29">
        <f t="shared" si="26"/>
        <v>700</v>
      </c>
      <c r="Q32" s="29">
        <f t="shared" si="27"/>
        <v>700</v>
      </c>
      <c r="R32" s="29">
        <f t="shared" si="20"/>
        <v>700</v>
      </c>
      <c r="S32" s="29">
        <f t="shared" si="21"/>
        <v>700</v>
      </c>
      <c r="T32" s="31">
        <f t="shared" si="22"/>
        <v>700</v>
      </c>
      <c r="U32" s="12"/>
      <c r="W32" s="3"/>
      <c r="X32" s="3"/>
      <c r="Y32" s="3"/>
    </row>
    <row r="33" spans="1:25" ht="11.25" customHeight="1">
      <c r="A33" s="199" t="s">
        <v>80</v>
      </c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1"/>
      <c r="U33" s="12"/>
      <c r="W33" s="3"/>
      <c r="X33" s="3"/>
      <c r="Y33" s="3"/>
    </row>
    <row r="34" spans="1:25" ht="22.5">
      <c r="A34" s="33">
        <v>201</v>
      </c>
      <c r="B34" s="53" t="s">
        <v>81</v>
      </c>
      <c r="C34" s="54" t="s">
        <v>82</v>
      </c>
      <c r="D34" s="26">
        <v>475</v>
      </c>
      <c r="E34" s="27">
        <v>475</v>
      </c>
      <c r="F34" s="28">
        <f t="shared" si="0"/>
        <v>475</v>
      </c>
      <c r="G34" s="152"/>
      <c r="H34" s="166">
        <f>E34</f>
        <v>475</v>
      </c>
      <c r="I34" s="179">
        <f>E34*1.1</f>
        <v>522.5</v>
      </c>
      <c r="J34" s="187">
        <f>E34*1.25</f>
        <v>593.75</v>
      </c>
      <c r="K34" s="28">
        <f t="shared" ref="K34:K42" si="29">E34</f>
        <v>475</v>
      </c>
      <c r="L34" s="30">
        <f t="shared" ref="L34:L42" si="30">E34</f>
        <v>475</v>
      </c>
      <c r="M34" s="31">
        <f t="shared" ref="M34:M42" si="31">E34</f>
        <v>475</v>
      </c>
      <c r="N34" s="32">
        <v>475</v>
      </c>
      <c r="O34" s="27">
        <v>475</v>
      </c>
      <c r="P34" s="29">
        <f>O34</f>
        <v>475</v>
      </c>
      <c r="Q34" s="29">
        <f>O34</f>
        <v>475</v>
      </c>
      <c r="R34" s="29">
        <f t="shared" ref="R34:R42" si="32">O34</f>
        <v>475</v>
      </c>
      <c r="S34" s="29">
        <f t="shared" ref="S34:S42" si="33">O34</f>
        <v>475</v>
      </c>
      <c r="T34" s="31">
        <f t="shared" ref="T34:T42" si="34">O34</f>
        <v>475</v>
      </c>
      <c r="U34" s="12"/>
      <c r="W34" s="3"/>
      <c r="X34" s="3"/>
      <c r="Y34" s="3"/>
    </row>
    <row r="35" spans="1:25" ht="12.75">
      <c r="A35" s="23">
        <v>204</v>
      </c>
      <c r="B35" s="24" t="s">
        <v>83</v>
      </c>
      <c r="C35" s="55" t="s">
        <v>84</v>
      </c>
      <c r="D35" s="26">
        <v>885</v>
      </c>
      <c r="E35" s="27">
        <v>885</v>
      </c>
      <c r="F35" s="28">
        <f t="shared" si="0"/>
        <v>885</v>
      </c>
      <c r="G35" s="152"/>
      <c r="H35" s="166">
        <f t="shared" ref="H35:H42" si="35">E35</f>
        <v>885</v>
      </c>
      <c r="I35" s="179">
        <f t="shared" ref="I35:I42" si="36">E35*1.1</f>
        <v>973.50000000000011</v>
      </c>
      <c r="J35" s="187">
        <f t="shared" ref="J35:J42" si="37">E35*1.25</f>
        <v>1106.25</v>
      </c>
      <c r="K35" s="28">
        <f t="shared" si="29"/>
        <v>885</v>
      </c>
      <c r="L35" s="30">
        <f t="shared" si="30"/>
        <v>885</v>
      </c>
      <c r="M35" s="31">
        <f t="shared" si="31"/>
        <v>885</v>
      </c>
      <c r="N35" s="32">
        <v>885</v>
      </c>
      <c r="O35" s="27">
        <v>885</v>
      </c>
      <c r="P35" s="29">
        <f t="shared" ref="P35:P42" si="38">O35</f>
        <v>885</v>
      </c>
      <c r="Q35" s="29">
        <f t="shared" ref="Q35:Q42" si="39">O35</f>
        <v>885</v>
      </c>
      <c r="R35" s="29">
        <f t="shared" si="32"/>
        <v>885</v>
      </c>
      <c r="S35" s="29">
        <f t="shared" si="33"/>
        <v>885</v>
      </c>
      <c r="T35" s="31">
        <f t="shared" si="34"/>
        <v>885</v>
      </c>
      <c r="U35" s="12"/>
      <c r="W35" s="3"/>
      <c r="X35" s="3"/>
      <c r="Y35" s="3"/>
    </row>
    <row r="36" spans="1:25" ht="12.75">
      <c r="A36" s="23">
        <v>205</v>
      </c>
      <c r="B36" s="24" t="s">
        <v>85</v>
      </c>
      <c r="C36" s="55" t="s">
        <v>86</v>
      </c>
      <c r="D36" s="26">
        <v>195</v>
      </c>
      <c r="E36" s="27">
        <v>195</v>
      </c>
      <c r="F36" s="28">
        <f t="shared" si="0"/>
        <v>195</v>
      </c>
      <c r="G36" s="152"/>
      <c r="H36" s="166">
        <f t="shared" si="35"/>
        <v>195</v>
      </c>
      <c r="I36" s="179">
        <f t="shared" si="36"/>
        <v>214.50000000000003</v>
      </c>
      <c r="J36" s="187">
        <f t="shared" si="37"/>
        <v>243.75</v>
      </c>
      <c r="K36" s="28">
        <f t="shared" si="29"/>
        <v>195</v>
      </c>
      <c r="L36" s="30">
        <f t="shared" si="30"/>
        <v>195</v>
      </c>
      <c r="M36" s="31">
        <f t="shared" si="31"/>
        <v>195</v>
      </c>
      <c r="N36" s="32">
        <v>195</v>
      </c>
      <c r="O36" s="27">
        <v>195</v>
      </c>
      <c r="P36" s="29">
        <f t="shared" si="38"/>
        <v>195</v>
      </c>
      <c r="Q36" s="29">
        <f t="shared" si="39"/>
        <v>195</v>
      </c>
      <c r="R36" s="29">
        <f t="shared" si="32"/>
        <v>195</v>
      </c>
      <c r="S36" s="29">
        <f t="shared" si="33"/>
        <v>195</v>
      </c>
      <c r="T36" s="31">
        <f t="shared" si="34"/>
        <v>195</v>
      </c>
      <c r="U36" s="12"/>
      <c r="W36" s="3"/>
      <c r="X36" s="3"/>
      <c r="Y36" s="3"/>
    </row>
    <row r="37" spans="1:25" ht="12.75">
      <c r="A37" s="23">
        <v>206</v>
      </c>
      <c r="B37" s="24" t="s">
        <v>87</v>
      </c>
      <c r="C37" s="55" t="s">
        <v>88</v>
      </c>
      <c r="D37" s="26">
        <v>390</v>
      </c>
      <c r="E37" s="27">
        <v>390</v>
      </c>
      <c r="F37" s="28">
        <f t="shared" si="0"/>
        <v>390</v>
      </c>
      <c r="G37" s="152"/>
      <c r="H37" s="166">
        <f t="shared" si="35"/>
        <v>390</v>
      </c>
      <c r="I37" s="179">
        <f t="shared" si="36"/>
        <v>429.00000000000006</v>
      </c>
      <c r="J37" s="187">
        <f t="shared" si="37"/>
        <v>487.5</v>
      </c>
      <c r="K37" s="28">
        <f t="shared" si="29"/>
        <v>390</v>
      </c>
      <c r="L37" s="30">
        <f t="shared" si="30"/>
        <v>390</v>
      </c>
      <c r="M37" s="31">
        <f t="shared" si="31"/>
        <v>390</v>
      </c>
      <c r="N37" s="32">
        <v>390</v>
      </c>
      <c r="O37" s="27">
        <v>390</v>
      </c>
      <c r="P37" s="29">
        <f t="shared" si="38"/>
        <v>390</v>
      </c>
      <c r="Q37" s="29">
        <f t="shared" si="39"/>
        <v>390</v>
      </c>
      <c r="R37" s="29">
        <f t="shared" si="32"/>
        <v>390</v>
      </c>
      <c r="S37" s="29">
        <f t="shared" si="33"/>
        <v>390</v>
      </c>
      <c r="T37" s="31">
        <f t="shared" si="34"/>
        <v>390</v>
      </c>
      <c r="U37" s="12"/>
      <c r="W37" s="3"/>
      <c r="X37" s="3"/>
      <c r="Y37" s="3"/>
    </row>
    <row r="38" spans="1:25" ht="12.75">
      <c r="A38" s="23">
        <v>207</v>
      </c>
      <c r="B38" s="24" t="s">
        <v>89</v>
      </c>
      <c r="C38" s="51" t="s">
        <v>90</v>
      </c>
      <c r="D38" s="26">
        <v>310</v>
      </c>
      <c r="E38" s="27">
        <v>310</v>
      </c>
      <c r="F38" s="28">
        <f t="shared" si="0"/>
        <v>310</v>
      </c>
      <c r="G38" s="152"/>
      <c r="H38" s="166">
        <f t="shared" si="35"/>
        <v>310</v>
      </c>
      <c r="I38" s="179">
        <f t="shared" si="36"/>
        <v>341</v>
      </c>
      <c r="J38" s="187">
        <f t="shared" si="37"/>
        <v>387.5</v>
      </c>
      <c r="K38" s="28">
        <f t="shared" si="29"/>
        <v>310</v>
      </c>
      <c r="L38" s="30">
        <f t="shared" si="30"/>
        <v>310</v>
      </c>
      <c r="M38" s="31">
        <f t="shared" si="31"/>
        <v>310</v>
      </c>
      <c r="N38" s="32">
        <v>310</v>
      </c>
      <c r="O38" s="27">
        <v>310</v>
      </c>
      <c r="P38" s="29">
        <f t="shared" si="38"/>
        <v>310</v>
      </c>
      <c r="Q38" s="29">
        <f t="shared" si="39"/>
        <v>310</v>
      </c>
      <c r="R38" s="29">
        <f t="shared" si="32"/>
        <v>310</v>
      </c>
      <c r="S38" s="29">
        <f t="shared" si="33"/>
        <v>310</v>
      </c>
      <c r="T38" s="31">
        <f t="shared" si="34"/>
        <v>310</v>
      </c>
      <c r="U38" s="12"/>
      <c r="W38" s="3"/>
      <c r="X38" s="3"/>
      <c r="Y38" s="3"/>
    </row>
    <row r="39" spans="1:25" ht="12.75">
      <c r="A39" s="23">
        <v>208</v>
      </c>
      <c r="B39" s="24" t="s">
        <v>91</v>
      </c>
      <c r="C39" s="51" t="s">
        <v>92</v>
      </c>
      <c r="D39" s="26">
        <v>590</v>
      </c>
      <c r="E39" s="27">
        <v>590</v>
      </c>
      <c r="F39" s="28">
        <f t="shared" si="0"/>
        <v>590</v>
      </c>
      <c r="G39" s="152"/>
      <c r="H39" s="166">
        <f t="shared" si="35"/>
        <v>590</v>
      </c>
      <c r="I39" s="179">
        <f t="shared" si="36"/>
        <v>649</v>
      </c>
      <c r="J39" s="187">
        <f t="shared" si="37"/>
        <v>737.5</v>
      </c>
      <c r="K39" s="28">
        <f t="shared" si="29"/>
        <v>590</v>
      </c>
      <c r="L39" s="30">
        <f t="shared" si="30"/>
        <v>590</v>
      </c>
      <c r="M39" s="31">
        <f t="shared" si="31"/>
        <v>590</v>
      </c>
      <c r="N39" s="32">
        <v>590</v>
      </c>
      <c r="O39" s="27">
        <v>590</v>
      </c>
      <c r="P39" s="29">
        <f t="shared" si="38"/>
        <v>590</v>
      </c>
      <c r="Q39" s="29">
        <f t="shared" si="39"/>
        <v>590</v>
      </c>
      <c r="R39" s="29">
        <f t="shared" si="32"/>
        <v>590</v>
      </c>
      <c r="S39" s="29">
        <f t="shared" si="33"/>
        <v>590</v>
      </c>
      <c r="T39" s="31">
        <f t="shared" si="34"/>
        <v>590</v>
      </c>
      <c r="U39" s="12"/>
      <c r="W39" s="3"/>
      <c r="X39" s="3"/>
      <c r="Y39" s="3"/>
    </row>
    <row r="40" spans="1:25" ht="12.75">
      <c r="A40" s="23">
        <v>209</v>
      </c>
      <c r="B40" s="24" t="s">
        <v>93</v>
      </c>
      <c r="C40" s="51" t="s">
        <v>94</v>
      </c>
      <c r="D40" s="56">
        <v>915</v>
      </c>
      <c r="E40" s="27">
        <v>915</v>
      </c>
      <c r="F40" s="28">
        <f t="shared" si="0"/>
        <v>915</v>
      </c>
      <c r="G40" s="153"/>
      <c r="H40" s="166">
        <f t="shared" si="35"/>
        <v>915</v>
      </c>
      <c r="I40" s="179">
        <f t="shared" si="36"/>
        <v>1006.5000000000001</v>
      </c>
      <c r="J40" s="187">
        <f t="shared" si="37"/>
        <v>1143.75</v>
      </c>
      <c r="K40" s="29">
        <f t="shared" si="29"/>
        <v>915</v>
      </c>
      <c r="L40" s="30">
        <f t="shared" si="30"/>
        <v>915</v>
      </c>
      <c r="M40" s="29">
        <f t="shared" si="31"/>
        <v>915</v>
      </c>
      <c r="N40" s="56">
        <v>915</v>
      </c>
      <c r="O40" s="27">
        <v>915</v>
      </c>
      <c r="P40" s="29">
        <f t="shared" si="38"/>
        <v>915</v>
      </c>
      <c r="Q40" s="29">
        <f t="shared" si="39"/>
        <v>915</v>
      </c>
      <c r="R40" s="29">
        <f t="shared" si="32"/>
        <v>915</v>
      </c>
      <c r="S40" s="29">
        <f t="shared" si="33"/>
        <v>915</v>
      </c>
      <c r="T40" s="29">
        <f t="shared" si="34"/>
        <v>915</v>
      </c>
      <c r="U40" s="12"/>
      <c r="W40" s="3"/>
      <c r="X40" s="3"/>
      <c r="Y40" s="3"/>
    </row>
    <row r="41" spans="1:25" s="59" customFormat="1" ht="22.5">
      <c r="A41" s="23">
        <v>213</v>
      </c>
      <c r="B41" s="57" t="s">
        <v>95</v>
      </c>
      <c r="C41" s="35" t="s">
        <v>96</v>
      </c>
      <c r="D41" s="56">
        <v>1200</v>
      </c>
      <c r="E41" s="27">
        <v>1200</v>
      </c>
      <c r="F41" s="28">
        <f t="shared" si="0"/>
        <v>1200</v>
      </c>
      <c r="G41" s="153"/>
      <c r="H41" s="166">
        <f t="shared" si="35"/>
        <v>1200</v>
      </c>
      <c r="I41" s="179">
        <f t="shared" si="36"/>
        <v>1320</v>
      </c>
      <c r="J41" s="187">
        <f t="shared" si="37"/>
        <v>1500</v>
      </c>
      <c r="K41" s="29">
        <f t="shared" si="29"/>
        <v>1200</v>
      </c>
      <c r="L41" s="30">
        <f t="shared" si="30"/>
        <v>1200</v>
      </c>
      <c r="M41" s="29">
        <f t="shared" si="31"/>
        <v>1200</v>
      </c>
      <c r="N41" s="56">
        <v>1200</v>
      </c>
      <c r="O41" s="27">
        <v>1200</v>
      </c>
      <c r="P41" s="29">
        <f t="shared" si="38"/>
        <v>1200</v>
      </c>
      <c r="Q41" s="29">
        <f t="shared" si="39"/>
        <v>1200</v>
      </c>
      <c r="R41" s="29">
        <f t="shared" si="32"/>
        <v>1200</v>
      </c>
      <c r="S41" s="29">
        <f t="shared" si="33"/>
        <v>1200</v>
      </c>
      <c r="T41" s="29">
        <f t="shared" si="34"/>
        <v>1200</v>
      </c>
      <c r="U41" s="58"/>
    </row>
    <row r="42" spans="1:25" s="59" customFormat="1" ht="12.75">
      <c r="A42" s="23">
        <v>214</v>
      </c>
      <c r="B42" s="60" t="s">
        <v>97</v>
      </c>
      <c r="C42" s="51" t="s">
        <v>98</v>
      </c>
      <c r="D42" s="56">
        <v>555</v>
      </c>
      <c r="E42" s="27">
        <v>555</v>
      </c>
      <c r="F42" s="28">
        <f t="shared" si="0"/>
        <v>555</v>
      </c>
      <c r="G42" s="153"/>
      <c r="H42" s="166">
        <f t="shared" si="35"/>
        <v>555</v>
      </c>
      <c r="I42" s="179">
        <f t="shared" si="36"/>
        <v>610.5</v>
      </c>
      <c r="J42" s="187">
        <f t="shared" si="37"/>
        <v>693.75</v>
      </c>
      <c r="K42" s="29">
        <f t="shared" si="29"/>
        <v>555</v>
      </c>
      <c r="L42" s="30">
        <f t="shared" si="30"/>
        <v>555</v>
      </c>
      <c r="M42" s="29">
        <f t="shared" si="31"/>
        <v>555</v>
      </c>
      <c r="N42" s="56">
        <v>555</v>
      </c>
      <c r="O42" s="27">
        <v>555</v>
      </c>
      <c r="P42" s="29">
        <f t="shared" si="38"/>
        <v>555</v>
      </c>
      <c r="Q42" s="29">
        <f t="shared" si="39"/>
        <v>555</v>
      </c>
      <c r="R42" s="29">
        <f t="shared" si="32"/>
        <v>555</v>
      </c>
      <c r="S42" s="29">
        <f t="shared" si="33"/>
        <v>555</v>
      </c>
      <c r="T42" s="29">
        <f t="shared" si="34"/>
        <v>555</v>
      </c>
      <c r="U42" s="58"/>
    </row>
    <row r="43" spans="1:25" ht="12.75" customHeight="1">
      <c r="A43" s="202" t="s">
        <v>99</v>
      </c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4"/>
      <c r="U43" s="12"/>
      <c r="W43" s="3"/>
      <c r="X43" s="3"/>
      <c r="Y43" s="3"/>
    </row>
    <row r="44" spans="1:25" s="63" customFormat="1" ht="12.75">
      <c r="A44" s="36">
        <v>301</v>
      </c>
      <c r="B44" s="61" t="s">
        <v>100</v>
      </c>
      <c r="C44" s="46" t="s">
        <v>101</v>
      </c>
      <c r="D44" s="26">
        <v>445</v>
      </c>
      <c r="E44" s="27">
        <v>530.91671399999996</v>
      </c>
      <c r="F44" s="28">
        <f t="shared" si="0"/>
        <v>530.91671399999996</v>
      </c>
      <c r="G44" s="151">
        <f>F44*1.5</f>
        <v>796.37507099999993</v>
      </c>
      <c r="H44" s="166">
        <f>E44</f>
        <v>530.91671399999996</v>
      </c>
      <c r="I44" s="179">
        <f>E44*1.1</f>
        <v>584.00838539999995</v>
      </c>
      <c r="J44" s="187">
        <f>E44*1.25</f>
        <v>663.64589249999995</v>
      </c>
      <c r="K44" s="28">
        <f t="shared" ref="K44:K59" si="40">E44</f>
        <v>530.91671399999996</v>
      </c>
      <c r="L44" s="30">
        <f t="shared" ref="L44:L59" si="41">E44</f>
        <v>530.91671399999996</v>
      </c>
      <c r="M44" s="31">
        <f t="shared" ref="M44:M59" si="42">E44</f>
        <v>530.91671399999996</v>
      </c>
      <c r="N44" s="32">
        <v>570</v>
      </c>
      <c r="O44" s="29">
        <v>950.63159699999983</v>
      </c>
      <c r="P44" s="29">
        <f>O44</f>
        <v>950.63159699999983</v>
      </c>
      <c r="Q44" s="29">
        <f>O44</f>
        <v>950.63159699999983</v>
      </c>
      <c r="R44" s="29">
        <f t="shared" ref="R44:R59" si="43">O44</f>
        <v>950.63159699999983</v>
      </c>
      <c r="S44" s="29">
        <f t="shared" ref="S44:S59" si="44">O44</f>
        <v>950.63159699999983</v>
      </c>
      <c r="T44" s="31">
        <f t="shared" ref="T44:T59" si="45">O44</f>
        <v>950.63159699999983</v>
      </c>
      <c r="U44" s="62"/>
    </row>
    <row r="45" spans="1:25" s="63" customFormat="1" ht="12" customHeight="1">
      <c r="A45" s="64">
        <v>302</v>
      </c>
      <c r="B45" s="37" t="s">
        <v>102</v>
      </c>
      <c r="C45" s="47" t="s">
        <v>103</v>
      </c>
      <c r="D45" s="26">
        <v>830</v>
      </c>
      <c r="E45" s="27">
        <v>830</v>
      </c>
      <c r="F45" s="28">
        <f t="shared" si="0"/>
        <v>830</v>
      </c>
      <c r="G45" s="151">
        <f t="shared" ref="G45:G47" si="46">F45*1.5</f>
        <v>1245</v>
      </c>
      <c r="H45" s="166">
        <f t="shared" ref="H45:H59" si="47">E45</f>
        <v>830</v>
      </c>
      <c r="I45" s="179">
        <f t="shared" ref="I45:I59" si="48">E45*1.1</f>
        <v>913.00000000000011</v>
      </c>
      <c r="J45" s="187">
        <f t="shared" ref="J45:J59" si="49">E45*1.25</f>
        <v>1037.5</v>
      </c>
      <c r="K45" s="28">
        <f t="shared" si="40"/>
        <v>830</v>
      </c>
      <c r="L45" s="30">
        <f t="shared" si="41"/>
        <v>830</v>
      </c>
      <c r="M45" s="31">
        <f t="shared" si="42"/>
        <v>830</v>
      </c>
      <c r="N45" s="32">
        <v>1085</v>
      </c>
      <c r="O45" s="29">
        <v>1549.4971319999997</v>
      </c>
      <c r="P45" s="29">
        <f t="shared" ref="P45:P59" si="50">O45</f>
        <v>1549.4971319999997</v>
      </c>
      <c r="Q45" s="29">
        <f t="shared" ref="Q45:Q59" si="51">O45</f>
        <v>1549.4971319999997</v>
      </c>
      <c r="R45" s="29">
        <f t="shared" si="43"/>
        <v>1549.4971319999997</v>
      </c>
      <c r="S45" s="29">
        <f t="shared" si="44"/>
        <v>1549.4971319999997</v>
      </c>
      <c r="T45" s="31">
        <f t="shared" si="45"/>
        <v>1549.4971319999997</v>
      </c>
      <c r="U45" s="62"/>
    </row>
    <row r="46" spans="1:25" s="63" customFormat="1" ht="12.75">
      <c r="A46" s="64" t="s">
        <v>104</v>
      </c>
      <c r="B46" s="37" t="s">
        <v>105</v>
      </c>
      <c r="C46" s="47" t="s">
        <v>106</v>
      </c>
      <c r="D46" s="26">
        <v>1230</v>
      </c>
      <c r="E46" s="27">
        <v>1230</v>
      </c>
      <c r="F46" s="28">
        <f t="shared" si="0"/>
        <v>1230</v>
      </c>
      <c r="G46" s="151">
        <f t="shared" si="46"/>
        <v>1845</v>
      </c>
      <c r="H46" s="166">
        <f t="shared" si="47"/>
        <v>1230</v>
      </c>
      <c r="I46" s="179">
        <f t="shared" si="48"/>
        <v>1353</v>
      </c>
      <c r="J46" s="187">
        <f t="shared" si="49"/>
        <v>1537.5</v>
      </c>
      <c r="K46" s="28">
        <f t="shared" si="40"/>
        <v>1230</v>
      </c>
      <c r="L46" s="30">
        <f t="shared" si="41"/>
        <v>1230</v>
      </c>
      <c r="M46" s="31">
        <f t="shared" si="42"/>
        <v>1230</v>
      </c>
      <c r="N46" s="32">
        <v>1615</v>
      </c>
      <c r="O46" s="29">
        <v>2148.3626669999994</v>
      </c>
      <c r="P46" s="29">
        <f t="shared" si="50"/>
        <v>2148.3626669999994</v>
      </c>
      <c r="Q46" s="29">
        <f t="shared" si="51"/>
        <v>2148.3626669999994</v>
      </c>
      <c r="R46" s="29">
        <f t="shared" si="43"/>
        <v>2148.3626669999994</v>
      </c>
      <c r="S46" s="29">
        <f t="shared" si="44"/>
        <v>2148.3626669999994</v>
      </c>
      <c r="T46" s="31">
        <f t="shared" si="45"/>
        <v>2148.3626669999994</v>
      </c>
      <c r="U46" s="62"/>
    </row>
    <row r="47" spans="1:25" s="63" customFormat="1" ht="12.75">
      <c r="A47" s="64" t="s">
        <v>107</v>
      </c>
      <c r="B47" s="37" t="s">
        <v>108</v>
      </c>
      <c r="C47" s="47" t="s">
        <v>109</v>
      </c>
      <c r="D47" s="26">
        <v>1840</v>
      </c>
      <c r="E47" s="27">
        <v>1840</v>
      </c>
      <c r="F47" s="28">
        <f t="shared" si="0"/>
        <v>1840</v>
      </c>
      <c r="G47" s="151">
        <f t="shared" si="46"/>
        <v>2760</v>
      </c>
      <c r="H47" s="166">
        <f t="shared" si="47"/>
        <v>1840</v>
      </c>
      <c r="I47" s="179">
        <f t="shared" si="48"/>
        <v>2024.0000000000002</v>
      </c>
      <c r="J47" s="187">
        <f t="shared" si="49"/>
        <v>2300</v>
      </c>
      <c r="K47" s="28">
        <f t="shared" si="40"/>
        <v>1840</v>
      </c>
      <c r="L47" s="30">
        <f t="shared" si="41"/>
        <v>1840</v>
      </c>
      <c r="M47" s="31">
        <f t="shared" si="42"/>
        <v>1840</v>
      </c>
      <c r="N47" s="32">
        <v>2410</v>
      </c>
      <c r="O47" s="29">
        <v>2884.2659009999998</v>
      </c>
      <c r="P47" s="29">
        <f t="shared" si="50"/>
        <v>2884.2659009999998</v>
      </c>
      <c r="Q47" s="29">
        <f t="shared" si="51"/>
        <v>2884.2659009999998</v>
      </c>
      <c r="R47" s="29">
        <f t="shared" si="43"/>
        <v>2884.2659009999998</v>
      </c>
      <c r="S47" s="29">
        <f t="shared" si="44"/>
        <v>2884.2659009999998</v>
      </c>
      <c r="T47" s="31">
        <f t="shared" si="45"/>
        <v>2884.2659009999998</v>
      </c>
      <c r="U47" s="62"/>
    </row>
    <row r="48" spans="1:25" s="63" customFormat="1" ht="12.75">
      <c r="A48" s="65" t="s">
        <v>110</v>
      </c>
      <c r="B48" s="24" t="s">
        <v>111</v>
      </c>
      <c r="C48" s="54" t="s">
        <v>112</v>
      </c>
      <c r="D48" s="26">
        <v>475</v>
      </c>
      <c r="E48" s="27">
        <v>538.33471199999997</v>
      </c>
      <c r="F48" s="28">
        <f t="shared" si="0"/>
        <v>538.33471199999997</v>
      </c>
      <c r="G48" s="152"/>
      <c r="H48" s="166">
        <f t="shared" si="47"/>
        <v>538.33471199999997</v>
      </c>
      <c r="I48" s="179">
        <f t="shared" si="48"/>
        <v>592.16818320000004</v>
      </c>
      <c r="J48" s="187">
        <f t="shared" si="49"/>
        <v>672.91838999999993</v>
      </c>
      <c r="K48" s="28">
        <f t="shared" si="40"/>
        <v>538.33471199999997</v>
      </c>
      <c r="L48" s="30">
        <f t="shared" si="41"/>
        <v>538.33471199999997</v>
      </c>
      <c r="M48" s="31">
        <f t="shared" si="42"/>
        <v>538.33471199999997</v>
      </c>
      <c r="N48" s="32">
        <v>475</v>
      </c>
      <c r="O48" s="29">
        <v>538</v>
      </c>
      <c r="P48" s="29">
        <f t="shared" si="50"/>
        <v>538</v>
      </c>
      <c r="Q48" s="29">
        <f t="shared" si="51"/>
        <v>538</v>
      </c>
      <c r="R48" s="29">
        <f t="shared" si="43"/>
        <v>538</v>
      </c>
      <c r="S48" s="29">
        <f t="shared" si="44"/>
        <v>538</v>
      </c>
      <c r="T48" s="31">
        <f t="shared" si="45"/>
        <v>538</v>
      </c>
      <c r="U48" s="62"/>
    </row>
    <row r="49" spans="1:25" s="63" customFormat="1" ht="24.75" customHeight="1">
      <c r="A49" s="65">
        <v>312</v>
      </c>
      <c r="B49" s="24" t="s">
        <v>113</v>
      </c>
      <c r="C49" s="54" t="s">
        <v>114</v>
      </c>
      <c r="D49" s="26">
        <v>190</v>
      </c>
      <c r="E49" s="27">
        <v>215.12194199999999</v>
      </c>
      <c r="F49" s="28">
        <f t="shared" si="0"/>
        <v>215.12194199999999</v>
      </c>
      <c r="G49" s="152"/>
      <c r="H49" s="166">
        <f t="shared" si="47"/>
        <v>215.12194199999999</v>
      </c>
      <c r="I49" s="179">
        <f t="shared" si="48"/>
        <v>236.6341362</v>
      </c>
      <c r="J49" s="187">
        <f t="shared" si="49"/>
        <v>268.90242749999999</v>
      </c>
      <c r="K49" s="28">
        <f t="shared" si="40"/>
        <v>215.12194199999999</v>
      </c>
      <c r="L49" s="30">
        <f t="shared" si="41"/>
        <v>215.12194199999999</v>
      </c>
      <c r="M49" s="31">
        <f t="shared" si="42"/>
        <v>215.12194199999999</v>
      </c>
      <c r="N49" s="32">
        <v>190</v>
      </c>
      <c r="O49" s="29">
        <v>215</v>
      </c>
      <c r="P49" s="29">
        <f t="shared" si="50"/>
        <v>215</v>
      </c>
      <c r="Q49" s="29">
        <f t="shared" si="51"/>
        <v>215</v>
      </c>
      <c r="R49" s="29">
        <f t="shared" si="43"/>
        <v>215</v>
      </c>
      <c r="S49" s="29">
        <f t="shared" si="44"/>
        <v>215</v>
      </c>
      <c r="T49" s="31">
        <f t="shared" si="45"/>
        <v>215</v>
      </c>
      <c r="U49" s="62"/>
    </row>
    <row r="50" spans="1:25" s="63" customFormat="1" ht="12.75">
      <c r="A50" s="23">
        <v>313</v>
      </c>
      <c r="B50" s="24" t="s">
        <v>115</v>
      </c>
      <c r="C50" s="51" t="s">
        <v>116</v>
      </c>
      <c r="D50" s="26">
        <v>1200</v>
      </c>
      <c r="E50" s="27">
        <v>1398.8224799999998</v>
      </c>
      <c r="F50" s="28">
        <f t="shared" si="0"/>
        <v>1398.8224799999998</v>
      </c>
      <c r="G50" s="152"/>
      <c r="H50" s="166">
        <f t="shared" si="47"/>
        <v>1398.8224799999998</v>
      </c>
      <c r="I50" s="179">
        <f t="shared" si="48"/>
        <v>1538.7047279999999</v>
      </c>
      <c r="J50" s="187">
        <f t="shared" si="49"/>
        <v>1748.5280999999998</v>
      </c>
      <c r="K50" s="28">
        <f t="shared" si="40"/>
        <v>1398.8224799999998</v>
      </c>
      <c r="L50" s="30">
        <f t="shared" si="41"/>
        <v>1398.8224799999998</v>
      </c>
      <c r="M50" s="31">
        <f t="shared" si="42"/>
        <v>1398.8224799999998</v>
      </c>
      <c r="N50" s="32">
        <v>2485</v>
      </c>
      <c r="O50" s="29">
        <v>3479.8943249999998</v>
      </c>
      <c r="P50" s="29">
        <f t="shared" si="50"/>
        <v>3479.8943249999998</v>
      </c>
      <c r="Q50" s="29">
        <f t="shared" si="51"/>
        <v>3479.8943249999998</v>
      </c>
      <c r="R50" s="29">
        <f t="shared" si="43"/>
        <v>3479.8943249999998</v>
      </c>
      <c r="S50" s="29">
        <f t="shared" si="44"/>
        <v>3479.8943249999998</v>
      </c>
      <c r="T50" s="31">
        <f t="shared" si="45"/>
        <v>3479.8943249999998</v>
      </c>
      <c r="U50" s="62"/>
    </row>
    <row r="51" spans="1:25" s="63" customFormat="1" ht="12.75">
      <c r="A51" s="23">
        <v>314</v>
      </c>
      <c r="B51" s="24" t="s">
        <v>117</v>
      </c>
      <c r="C51" s="51" t="s">
        <v>118</v>
      </c>
      <c r="D51" s="26">
        <v>555</v>
      </c>
      <c r="E51" s="27">
        <v>645.36582599999997</v>
      </c>
      <c r="F51" s="28">
        <f t="shared" si="0"/>
        <v>645.36582599999997</v>
      </c>
      <c r="G51" s="152"/>
      <c r="H51" s="166">
        <f t="shared" si="47"/>
        <v>645.36582599999997</v>
      </c>
      <c r="I51" s="179">
        <f t="shared" si="48"/>
        <v>709.90240860000006</v>
      </c>
      <c r="J51" s="187">
        <f t="shared" si="49"/>
        <v>806.70728250000002</v>
      </c>
      <c r="K51" s="28">
        <f t="shared" si="40"/>
        <v>645.36582599999997</v>
      </c>
      <c r="L51" s="30">
        <f t="shared" si="41"/>
        <v>645.36582599999997</v>
      </c>
      <c r="M51" s="31">
        <f t="shared" si="42"/>
        <v>645.36582599999997</v>
      </c>
      <c r="N51" s="32">
        <v>1145</v>
      </c>
      <c r="O51" s="29">
        <v>1605.6070559999998</v>
      </c>
      <c r="P51" s="29">
        <f t="shared" si="50"/>
        <v>1605.6070559999998</v>
      </c>
      <c r="Q51" s="29">
        <f t="shared" si="51"/>
        <v>1605.6070559999998</v>
      </c>
      <c r="R51" s="29">
        <f t="shared" si="43"/>
        <v>1605.6070559999998</v>
      </c>
      <c r="S51" s="29">
        <f t="shared" si="44"/>
        <v>1605.6070559999998</v>
      </c>
      <c r="T51" s="31">
        <f t="shared" si="45"/>
        <v>1605.6070559999998</v>
      </c>
      <c r="U51" s="62"/>
    </row>
    <row r="52" spans="1:25" s="63" customFormat="1" ht="12.75">
      <c r="A52" s="23">
        <v>321</v>
      </c>
      <c r="B52" s="24" t="s">
        <v>119</v>
      </c>
      <c r="C52" s="47" t="s">
        <v>120</v>
      </c>
      <c r="D52" s="26">
        <v>480</v>
      </c>
      <c r="E52" s="27">
        <v>538.33471199999997</v>
      </c>
      <c r="F52" s="28">
        <f t="shared" si="0"/>
        <v>538.33471199999997</v>
      </c>
      <c r="G52" s="152"/>
      <c r="H52" s="166">
        <f t="shared" si="47"/>
        <v>538.33471199999997</v>
      </c>
      <c r="I52" s="179">
        <f t="shared" si="48"/>
        <v>592.16818320000004</v>
      </c>
      <c r="J52" s="187">
        <f t="shared" si="49"/>
        <v>672.91838999999993</v>
      </c>
      <c r="K52" s="28">
        <f t="shared" si="40"/>
        <v>538.33471199999997</v>
      </c>
      <c r="L52" s="30">
        <f t="shared" si="41"/>
        <v>538.33471199999997</v>
      </c>
      <c r="M52" s="31">
        <f t="shared" si="42"/>
        <v>538.33471199999997</v>
      </c>
      <c r="N52" s="32">
        <v>480</v>
      </c>
      <c r="O52" s="29">
        <v>538</v>
      </c>
      <c r="P52" s="29">
        <f t="shared" si="50"/>
        <v>538</v>
      </c>
      <c r="Q52" s="29">
        <f t="shared" si="51"/>
        <v>538</v>
      </c>
      <c r="R52" s="29">
        <f t="shared" si="43"/>
        <v>538</v>
      </c>
      <c r="S52" s="29">
        <f t="shared" si="44"/>
        <v>538</v>
      </c>
      <c r="T52" s="31">
        <f t="shared" si="45"/>
        <v>538</v>
      </c>
      <c r="U52" s="62"/>
    </row>
    <row r="53" spans="1:25" s="63" customFormat="1" ht="12.75">
      <c r="A53" s="44">
        <v>322</v>
      </c>
      <c r="B53" s="45" t="s">
        <v>121</v>
      </c>
      <c r="C53" s="51" t="s">
        <v>122</v>
      </c>
      <c r="D53" s="26">
        <v>1225</v>
      </c>
      <c r="E53" s="27">
        <v>1225</v>
      </c>
      <c r="F53" s="28">
        <f t="shared" si="0"/>
        <v>1225</v>
      </c>
      <c r="G53" s="152"/>
      <c r="H53" s="166">
        <f t="shared" si="47"/>
        <v>1225</v>
      </c>
      <c r="I53" s="179">
        <f t="shared" si="48"/>
        <v>1347.5</v>
      </c>
      <c r="J53" s="187">
        <f t="shared" si="49"/>
        <v>1531.25</v>
      </c>
      <c r="K53" s="28">
        <f t="shared" si="40"/>
        <v>1225</v>
      </c>
      <c r="L53" s="30">
        <f t="shared" si="41"/>
        <v>1225</v>
      </c>
      <c r="M53" s="31">
        <f t="shared" si="42"/>
        <v>1225</v>
      </c>
      <c r="N53" s="32">
        <v>1225</v>
      </c>
      <c r="O53" s="29">
        <v>1225</v>
      </c>
      <c r="P53" s="29">
        <f t="shared" si="50"/>
        <v>1225</v>
      </c>
      <c r="Q53" s="29">
        <f t="shared" si="51"/>
        <v>1225</v>
      </c>
      <c r="R53" s="29">
        <f t="shared" si="43"/>
        <v>1225</v>
      </c>
      <c r="S53" s="29">
        <f t="shared" si="44"/>
        <v>1225</v>
      </c>
      <c r="T53" s="31">
        <f t="shared" si="45"/>
        <v>1225</v>
      </c>
      <c r="U53" s="62"/>
    </row>
    <row r="54" spans="1:25" s="63" customFormat="1" ht="12.75">
      <c r="A54" s="66" t="s">
        <v>123</v>
      </c>
      <c r="B54" s="45" t="s">
        <v>124</v>
      </c>
      <c r="C54" s="47" t="s">
        <v>125</v>
      </c>
      <c r="D54" s="26">
        <v>315</v>
      </c>
      <c r="E54" s="27">
        <v>315</v>
      </c>
      <c r="F54" s="28">
        <f t="shared" si="0"/>
        <v>315</v>
      </c>
      <c r="G54" s="151"/>
      <c r="H54" s="166"/>
      <c r="I54" s="179"/>
      <c r="J54" s="187"/>
      <c r="K54" s="28">
        <f t="shared" si="40"/>
        <v>315</v>
      </c>
      <c r="L54" s="29">
        <f t="shared" si="41"/>
        <v>315</v>
      </c>
      <c r="M54" s="31">
        <f t="shared" si="42"/>
        <v>315</v>
      </c>
      <c r="N54" s="32">
        <v>485</v>
      </c>
      <c r="O54" s="29">
        <v>485</v>
      </c>
      <c r="P54" s="29">
        <f t="shared" si="50"/>
        <v>485</v>
      </c>
      <c r="Q54" s="29"/>
      <c r="R54" s="29">
        <f t="shared" si="43"/>
        <v>485</v>
      </c>
      <c r="S54" s="29">
        <f t="shared" si="44"/>
        <v>485</v>
      </c>
      <c r="T54" s="31">
        <f t="shared" si="45"/>
        <v>485</v>
      </c>
      <c r="U54" s="62"/>
    </row>
    <row r="55" spans="1:25" s="63" customFormat="1" ht="12.75">
      <c r="A55" s="23">
        <v>341</v>
      </c>
      <c r="B55" s="24" t="s">
        <v>126</v>
      </c>
      <c r="C55" s="54" t="s">
        <v>127</v>
      </c>
      <c r="D55" s="26">
        <v>590</v>
      </c>
      <c r="E55" s="27">
        <v>624.17154599999992</v>
      </c>
      <c r="F55" s="28">
        <f t="shared" si="0"/>
        <v>624.17154599999992</v>
      </c>
      <c r="G55" s="151">
        <f>F55*1.5</f>
        <v>936.25731899999982</v>
      </c>
      <c r="H55" s="166">
        <f t="shared" si="47"/>
        <v>624.17154599999992</v>
      </c>
      <c r="I55" s="179">
        <f t="shared" si="48"/>
        <v>686.58870059999992</v>
      </c>
      <c r="J55" s="187">
        <f t="shared" si="49"/>
        <v>780.21443249999993</v>
      </c>
      <c r="K55" s="28">
        <f t="shared" si="40"/>
        <v>624.17154599999992</v>
      </c>
      <c r="L55" s="30">
        <f t="shared" si="41"/>
        <v>624.17154599999992</v>
      </c>
      <c r="M55" s="31">
        <f t="shared" si="42"/>
        <v>624.17154599999992</v>
      </c>
      <c r="N55" s="32">
        <v>810</v>
      </c>
      <c r="O55" s="29">
        <v>961.42196699999988</v>
      </c>
      <c r="P55" s="29">
        <f t="shared" si="50"/>
        <v>961.42196699999988</v>
      </c>
      <c r="Q55" s="29">
        <f t="shared" si="51"/>
        <v>961.42196699999988</v>
      </c>
      <c r="R55" s="29">
        <f t="shared" si="43"/>
        <v>961.42196699999988</v>
      </c>
      <c r="S55" s="29">
        <f t="shared" si="44"/>
        <v>961.42196699999988</v>
      </c>
      <c r="T55" s="31">
        <f t="shared" si="45"/>
        <v>961.42196699999988</v>
      </c>
      <c r="U55" s="62"/>
    </row>
    <row r="56" spans="1:25" s="63" customFormat="1" ht="12.75">
      <c r="A56" s="23" t="s">
        <v>128</v>
      </c>
      <c r="B56" s="24" t="s">
        <v>129</v>
      </c>
      <c r="C56" s="47" t="s">
        <v>130</v>
      </c>
      <c r="D56" s="26">
        <v>590</v>
      </c>
      <c r="E56" s="27">
        <v>982.35487799999999</v>
      </c>
      <c r="F56" s="28">
        <f t="shared" si="0"/>
        <v>982.35487799999999</v>
      </c>
      <c r="G56" s="151"/>
      <c r="H56" s="167"/>
      <c r="I56" s="180"/>
      <c r="J56" s="188"/>
      <c r="K56" s="28">
        <f t="shared" si="40"/>
        <v>982.35487799999999</v>
      </c>
      <c r="L56" s="30">
        <f t="shared" si="41"/>
        <v>982.35487799999999</v>
      </c>
      <c r="M56" s="31">
        <f t="shared" si="42"/>
        <v>982.35487799999999</v>
      </c>
      <c r="N56" s="32">
        <v>810</v>
      </c>
      <c r="O56" s="29">
        <v>1511.7308369999996</v>
      </c>
      <c r="P56" s="29">
        <f t="shared" si="50"/>
        <v>1511.7308369999996</v>
      </c>
      <c r="Q56" s="67"/>
      <c r="R56" s="29">
        <f t="shared" si="43"/>
        <v>1511.7308369999996</v>
      </c>
      <c r="S56" s="29">
        <f t="shared" si="44"/>
        <v>1511.7308369999996</v>
      </c>
      <c r="T56" s="31">
        <f t="shared" si="45"/>
        <v>1511.7308369999996</v>
      </c>
      <c r="U56" s="62"/>
    </row>
    <row r="57" spans="1:25" s="63" customFormat="1" ht="12.75">
      <c r="A57" s="23">
        <v>342</v>
      </c>
      <c r="B57" s="24" t="s">
        <v>131</v>
      </c>
      <c r="C57" s="54" t="s">
        <v>132</v>
      </c>
      <c r="D57" s="26">
        <v>1150</v>
      </c>
      <c r="E57" s="27">
        <v>1269.537372</v>
      </c>
      <c r="F57" s="28">
        <f t="shared" si="0"/>
        <v>1269.537372</v>
      </c>
      <c r="G57" s="151">
        <f>F57*1.5</f>
        <v>1904.3060580000001</v>
      </c>
      <c r="H57" s="166">
        <f t="shared" si="47"/>
        <v>1269.537372</v>
      </c>
      <c r="I57" s="179">
        <f t="shared" si="48"/>
        <v>1396.4911092000002</v>
      </c>
      <c r="J57" s="187">
        <f t="shared" si="49"/>
        <v>1586.9217149999999</v>
      </c>
      <c r="K57" s="28">
        <f t="shared" si="40"/>
        <v>1269.537372</v>
      </c>
      <c r="L57" s="30">
        <f t="shared" si="41"/>
        <v>1269.537372</v>
      </c>
      <c r="M57" s="31">
        <f t="shared" si="42"/>
        <v>1269.537372</v>
      </c>
      <c r="N57" s="32">
        <v>2070</v>
      </c>
      <c r="O57" s="29">
        <v>2563.7919119999997</v>
      </c>
      <c r="P57" s="29">
        <f t="shared" si="50"/>
        <v>2563.7919119999997</v>
      </c>
      <c r="Q57" s="29">
        <f t="shared" si="51"/>
        <v>2563.7919119999997</v>
      </c>
      <c r="R57" s="29">
        <f t="shared" si="43"/>
        <v>2563.7919119999997</v>
      </c>
      <c r="S57" s="29">
        <f t="shared" si="44"/>
        <v>2563.7919119999997</v>
      </c>
      <c r="T57" s="31">
        <f t="shared" si="45"/>
        <v>2563.7919119999997</v>
      </c>
      <c r="U57" s="62"/>
    </row>
    <row r="58" spans="1:25" s="63" customFormat="1" ht="22.5">
      <c r="A58" s="23">
        <v>343</v>
      </c>
      <c r="B58" s="24" t="s">
        <v>133</v>
      </c>
      <c r="C58" s="54" t="s">
        <v>134</v>
      </c>
      <c r="D58" s="26">
        <v>1735</v>
      </c>
      <c r="E58" s="27">
        <v>1937.1571919999999</v>
      </c>
      <c r="F58" s="28">
        <f t="shared" si="0"/>
        <v>1937.1571919999999</v>
      </c>
      <c r="G58" s="152"/>
      <c r="H58" s="166">
        <f t="shared" si="47"/>
        <v>1937.1571919999999</v>
      </c>
      <c r="I58" s="179">
        <f t="shared" si="48"/>
        <v>2130.8729112000001</v>
      </c>
      <c r="J58" s="187">
        <f t="shared" si="49"/>
        <v>2421.4464899999998</v>
      </c>
      <c r="K58" s="28">
        <f t="shared" si="40"/>
        <v>1937.1571919999999</v>
      </c>
      <c r="L58" s="30">
        <f t="shared" si="41"/>
        <v>1937.1571919999999</v>
      </c>
      <c r="M58" s="31">
        <f t="shared" si="42"/>
        <v>1937.1571919999999</v>
      </c>
      <c r="N58" s="32">
        <v>4595</v>
      </c>
      <c r="O58" s="29">
        <v>5769.610838999999</v>
      </c>
      <c r="P58" s="29">
        <f t="shared" si="50"/>
        <v>5769.610838999999</v>
      </c>
      <c r="Q58" s="29">
        <f t="shared" si="51"/>
        <v>5769.610838999999</v>
      </c>
      <c r="R58" s="29">
        <f t="shared" si="43"/>
        <v>5769.610838999999</v>
      </c>
      <c r="S58" s="29">
        <f t="shared" si="44"/>
        <v>5769.610838999999</v>
      </c>
      <c r="T58" s="31">
        <f t="shared" si="45"/>
        <v>5769.610838999999</v>
      </c>
      <c r="U58" s="62"/>
    </row>
    <row r="59" spans="1:25" s="63" customFormat="1" ht="12.75">
      <c r="A59" s="36">
        <v>362</v>
      </c>
      <c r="B59" s="45" t="s">
        <v>135</v>
      </c>
      <c r="C59" s="68" t="s">
        <v>136</v>
      </c>
      <c r="D59" s="26">
        <v>900</v>
      </c>
      <c r="E59" s="27">
        <v>900</v>
      </c>
      <c r="F59" s="28">
        <f t="shared" si="0"/>
        <v>900</v>
      </c>
      <c r="G59" s="152"/>
      <c r="H59" s="166">
        <f t="shared" si="47"/>
        <v>900</v>
      </c>
      <c r="I59" s="179">
        <f t="shared" si="48"/>
        <v>990.00000000000011</v>
      </c>
      <c r="J59" s="187">
        <f t="shared" si="49"/>
        <v>1125</v>
      </c>
      <c r="K59" s="28">
        <f t="shared" si="40"/>
        <v>900</v>
      </c>
      <c r="L59" s="30">
        <f t="shared" si="41"/>
        <v>900</v>
      </c>
      <c r="M59" s="31">
        <f t="shared" si="42"/>
        <v>900</v>
      </c>
      <c r="N59" s="32">
        <v>900</v>
      </c>
      <c r="O59" s="29">
        <v>986.23981799999979</v>
      </c>
      <c r="P59" s="29">
        <f t="shared" si="50"/>
        <v>986.23981799999979</v>
      </c>
      <c r="Q59" s="29">
        <f t="shared" si="51"/>
        <v>986.23981799999979</v>
      </c>
      <c r="R59" s="29">
        <f t="shared" si="43"/>
        <v>986.23981799999979</v>
      </c>
      <c r="S59" s="29">
        <f t="shared" si="44"/>
        <v>986.23981799999979</v>
      </c>
      <c r="T59" s="31">
        <f t="shared" si="45"/>
        <v>986.23981799999979</v>
      </c>
      <c r="U59" s="62"/>
    </row>
    <row r="60" spans="1:25" s="63" customFormat="1" ht="12" customHeight="1">
      <c r="A60" s="205" t="s">
        <v>137</v>
      </c>
      <c r="B60" s="206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7"/>
      <c r="U60" s="62"/>
    </row>
    <row r="61" spans="1:25" s="63" customFormat="1" ht="11.25" customHeight="1">
      <c r="A61" s="36">
        <v>401</v>
      </c>
      <c r="B61" s="61" t="s">
        <v>138</v>
      </c>
      <c r="C61" s="46" t="s">
        <v>139</v>
      </c>
      <c r="D61" s="26">
        <v>1160</v>
      </c>
      <c r="E61" s="27">
        <v>1160</v>
      </c>
      <c r="F61" s="28">
        <f t="shared" si="0"/>
        <v>1160</v>
      </c>
      <c r="G61" s="151">
        <f>F61*1.5</f>
        <v>1740</v>
      </c>
      <c r="H61" s="166">
        <f>E61</f>
        <v>1160</v>
      </c>
      <c r="I61" s="179">
        <f>E61*1.1</f>
        <v>1276</v>
      </c>
      <c r="J61" s="187">
        <f>E61*1.25</f>
        <v>1450</v>
      </c>
      <c r="K61" s="28">
        <f t="shared" ref="K61:K63" si="52">E61</f>
        <v>1160</v>
      </c>
      <c r="L61" s="30">
        <f t="shared" ref="L61:L63" si="53">E61</f>
        <v>1160</v>
      </c>
      <c r="M61" s="31">
        <f t="shared" ref="M61:M63" si="54">E61</f>
        <v>1160</v>
      </c>
      <c r="N61" s="32">
        <v>1520</v>
      </c>
      <c r="O61" s="29">
        <v>1794.4385309999996</v>
      </c>
      <c r="P61" s="69">
        <f>O61</f>
        <v>1794.4385309999996</v>
      </c>
      <c r="Q61" s="29">
        <f>O61</f>
        <v>1794.4385309999996</v>
      </c>
      <c r="R61" s="29">
        <f t="shared" ref="R61:R63" si="55">O61</f>
        <v>1794.4385309999996</v>
      </c>
      <c r="S61" s="29">
        <f t="shared" ref="S61:S63" si="56">O61</f>
        <v>1794.4385309999996</v>
      </c>
      <c r="T61" s="31">
        <f t="shared" ref="T61:T63" si="57">O61</f>
        <v>1794.4385309999996</v>
      </c>
      <c r="U61" s="70"/>
    </row>
    <row r="62" spans="1:25" ht="12" customHeight="1">
      <c r="A62" s="36">
        <v>402</v>
      </c>
      <c r="B62" s="61" t="s">
        <v>140</v>
      </c>
      <c r="C62" s="47" t="s">
        <v>141</v>
      </c>
      <c r="D62" s="26">
        <v>1655</v>
      </c>
      <c r="E62" s="27">
        <v>1663.7509799999998</v>
      </c>
      <c r="F62" s="28">
        <f t="shared" si="0"/>
        <v>1663.7509799999998</v>
      </c>
      <c r="G62" s="151">
        <f t="shared" ref="G62:G63" si="58">F62*1.5</f>
        <v>2495.6264699999997</v>
      </c>
      <c r="H62" s="166">
        <f t="shared" ref="H62:H63" si="59">E62</f>
        <v>1663.7509799999998</v>
      </c>
      <c r="I62" s="179">
        <f t="shared" ref="I62:I63" si="60">E62*1.1</f>
        <v>1830.126078</v>
      </c>
      <c r="J62" s="187">
        <f t="shared" ref="J62:J63" si="61">E62*1.25</f>
        <v>2079.688725</v>
      </c>
      <c r="K62" s="28">
        <f t="shared" si="52"/>
        <v>1663.7509799999998</v>
      </c>
      <c r="L62" s="30">
        <f t="shared" si="53"/>
        <v>1663.7509799999998</v>
      </c>
      <c r="M62" s="31">
        <f t="shared" si="54"/>
        <v>1663.7509799999998</v>
      </c>
      <c r="N62" s="32">
        <v>2160</v>
      </c>
      <c r="O62" s="29">
        <v>2884.2659009999998</v>
      </c>
      <c r="P62" s="69">
        <f t="shared" ref="P62:P73" si="62">O62</f>
        <v>2884.2659009999998</v>
      </c>
      <c r="Q62" s="29">
        <f t="shared" ref="Q62:Q63" si="63">O62</f>
        <v>2884.2659009999998</v>
      </c>
      <c r="R62" s="29">
        <f t="shared" si="55"/>
        <v>2884.2659009999998</v>
      </c>
      <c r="S62" s="29">
        <f t="shared" si="56"/>
        <v>2884.2659009999998</v>
      </c>
      <c r="T62" s="31">
        <f t="shared" si="57"/>
        <v>2884.2659009999998</v>
      </c>
      <c r="U62" s="12"/>
      <c r="W62" s="3"/>
      <c r="X62" s="3"/>
      <c r="Y62" s="3"/>
    </row>
    <row r="63" spans="1:25" ht="12" customHeight="1">
      <c r="A63" s="44">
        <v>403</v>
      </c>
      <c r="B63" s="45" t="s">
        <v>142</v>
      </c>
      <c r="C63" s="47" t="s">
        <v>143</v>
      </c>
      <c r="D63" s="26">
        <v>460</v>
      </c>
      <c r="E63" s="27">
        <v>460</v>
      </c>
      <c r="F63" s="28">
        <f t="shared" si="0"/>
        <v>460</v>
      </c>
      <c r="G63" s="151">
        <f t="shared" si="58"/>
        <v>690</v>
      </c>
      <c r="H63" s="166">
        <f t="shared" si="59"/>
        <v>460</v>
      </c>
      <c r="I63" s="179">
        <f t="shared" si="60"/>
        <v>506.00000000000006</v>
      </c>
      <c r="J63" s="187">
        <f t="shared" si="61"/>
        <v>575</v>
      </c>
      <c r="K63" s="28">
        <f t="shared" si="52"/>
        <v>460</v>
      </c>
      <c r="L63" s="30">
        <f t="shared" si="53"/>
        <v>460</v>
      </c>
      <c r="M63" s="31">
        <f t="shared" si="54"/>
        <v>460</v>
      </c>
      <c r="N63" s="32">
        <v>600</v>
      </c>
      <c r="O63" s="29">
        <v>600</v>
      </c>
      <c r="P63" s="69">
        <f t="shared" si="62"/>
        <v>600</v>
      </c>
      <c r="Q63" s="29">
        <f t="shared" si="63"/>
        <v>600</v>
      </c>
      <c r="R63" s="29">
        <f t="shared" si="55"/>
        <v>600</v>
      </c>
      <c r="S63" s="29">
        <f t="shared" si="56"/>
        <v>600</v>
      </c>
      <c r="T63" s="31">
        <f t="shared" si="57"/>
        <v>600</v>
      </c>
      <c r="U63" s="12"/>
      <c r="W63" s="3"/>
      <c r="X63" s="3"/>
      <c r="Y63" s="3"/>
    </row>
    <row r="64" spans="1:25" ht="12.75">
      <c r="A64" s="208">
        <v>404</v>
      </c>
      <c r="B64" s="45" t="s">
        <v>144</v>
      </c>
      <c r="C64" s="47" t="s">
        <v>145</v>
      </c>
      <c r="D64" s="210">
        <v>3415</v>
      </c>
      <c r="E64" s="213">
        <v>3415</v>
      </c>
      <c r="F64" s="216">
        <f t="shared" si="0"/>
        <v>3415</v>
      </c>
      <c r="G64" s="219">
        <f>F64*1.5</f>
        <v>5122.5</v>
      </c>
      <c r="H64" s="246">
        <f>E64</f>
        <v>3415</v>
      </c>
      <c r="I64" s="249">
        <f>E64*1.1</f>
        <v>3756.5000000000005</v>
      </c>
      <c r="J64" s="252">
        <f>E64*1.25</f>
        <v>4268.75</v>
      </c>
      <c r="K64" s="240">
        <f>E64</f>
        <v>3415</v>
      </c>
      <c r="L64" s="255">
        <f>E64</f>
        <v>3415</v>
      </c>
      <c r="M64" s="258">
        <f>E64</f>
        <v>3415</v>
      </c>
      <c r="N64" s="210">
        <v>4370</v>
      </c>
      <c r="O64" s="240">
        <v>5564</v>
      </c>
      <c r="P64" s="243">
        <f t="shared" si="62"/>
        <v>5564</v>
      </c>
      <c r="Q64" s="240">
        <f>O64</f>
        <v>5564</v>
      </c>
      <c r="R64" s="240">
        <f>O64</f>
        <v>5564</v>
      </c>
      <c r="S64" s="240">
        <f>O64</f>
        <v>5564</v>
      </c>
      <c r="T64" s="222">
        <f>O64</f>
        <v>5564</v>
      </c>
      <c r="U64" s="12"/>
      <c r="W64" s="3"/>
      <c r="X64" s="3"/>
      <c r="Y64" s="3"/>
    </row>
    <row r="65" spans="1:25" ht="12.75">
      <c r="A65" s="209"/>
      <c r="B65" s="45" t="s">
        <v>146</v>
      </c>
      <c r="C65" s="47" t="s">
        <v>147</v>
      </c>
      <c r="D65" s="211"/>
      <c r="E65" s="214"/>
      <c r="F65" s="217"/>
      <c r="G65" s="220"/>
      <c r="H65" s="247"/>
      <c r="I65" s="250"/>
      <c r="J65" s="253"/>
      <c r="K65" s="241"/>
      <c r="L65" s="256"/>
      <c r="M65" s="259"/>
      <c r="N65" s="211"/>
      <c r="O65" s="241"/>
      <c r="P65" s="244"/>
      <c r="Q65" s="241"/>
      <c r="R65" s="241"/>
      <c r="S65" s="241"/>
      <c r="T65" s="223"/>
      <c r="U65" s="12"/>
      <c r="W65" s="3"/>
      <c r="X65" s="3"/>
      <c r="Y65" s="3"/>
    </row>
    <row r="66" spans="1:25" ht="12.75">
      <c r="A66" s="209"/>
      <c r="B66" s="45" t="s">
        <v>148</v>
      </c>
      <c r="C66" s="47" t="s">
        <v>149</v>
      </c>
      <c r="D66" s="212"/>
      <c r="E66" s="215"/>
      <c r="F66" s="218"/>
      <c r="G66" s="221"/>
      <c r="H66" s="248"/>
      <c r="I66" s="251"/>
      <c r="J66" s="254"/>
      <c r="K66" s="242"/>
      <c r="L66" s="257"/>
      <c r="M66" s="260"/>
      <c r="N66" s="212"/>
      <c r="O66" s="242"/>
      <c r="P66" s="245"/>
      <c r="Q66" s="242"/>
      <c r="R66" s="242"/>
      <c r="S66" s="242"/>
      <c r="T66" s="224"/>
      <c r="U66" s="12"/>
      <c r="W66" s="3"/>
      <c r="X66" s="3"/>
      <c r="Y66" s="3"/>
    </row>
    <row r="67" spans="1:25" ht="12.75">
      <c r="A67" s="44">
        <v>405</v>
      </c>
      <c r="B67" s="45" t="s">
        <v>150</v>
      </c>
      <c r="C67" s="47" t="s">
        <v>151</v>
      </c>
      <c r="D67" s="26">
        <v>4555</v>
      </c>
      <c r="E67" s="27">
        <v>4555</v>
      </c>
      <c r="F67" s="28">
        <f t="shared" si="0"/>
        <v>4555</v>
      </c>
      <c r="G67" s="154"/>
      <c r="H67" s="166">
        <f>E67</f>
        <v>4555</v>
      </c>
      <c r="I67" s="179">
        <f>E67*1.1</f>
        <v>5010.5</v>
      </c>
      <c r="J67" s="187">
        <f>E67*1.25</f>
        <v>5693.75</v>
      </c>
      <c r="K67" s="28">
        <f t="shared" ref="K67:K73" si="64">E67</f>
        <v>4555</v>
      </c>
      <c r="L67" s="30">
        <f t="shared" ref="L67:L73" si="65">E67</f>
        <v>4555</v>
      </c>
      <c r="M67" s="31">
        <f t="shared" ref="M67:M73" si="66">E67</f>
        <v>4555</v>
      </c>
      <c r="N67" s="32">
        <v>5830</v>
      </c>
      <c r="O67" s="29">
        <v>6569.177255999999</v>
      </c>
      <c r="P67" s="69">
        <f t="shared" si="62"/>
        <v>6569.177255999999</v>
      </c>
      <c r="Q67" s="29">
        <f>O67</f>
        <v>6569.177255999999</v>
      </c>
      <c r="R67" s="29">
        <f t="shared" ref="R67:R73" si="67">O67</f>
        <v>6569.177255999999</v>
      </c>
      <c r="S67" s="29">
        <f t="shared" ref="S67:S73" si="68">O67</f>
        <v>6569.177255999999</v>
      </c>
      <c r="T67" s="31">
        <f t="shared" ref="T67:T73" si="69">O67</f>
        <v>6569.177255999999</v>
      </c>
      <c r="U67" s="12"/>
      <c r="W67" s="3"/>
      <c r="X67" s="3"/>
      <c r="Y67" s="3"/>
    </row>
    <row r="68" spans="1:25" ht="12.75" customHeight="1">
      <c r="A68" s="44">
        <v>406</v>
      </c>
      <c r="B68" s="45" t="s">
        <v>152</v>
      </c>
      <c r="C68" s="68" t="s">
        <v>153</v>
      </c>
      <c r="D68" s="26">
        <v>1160</v>
      </c>
      <c r="E68" s="27">
        <v>1160</v>
      </c>
      <c r="F68" s="28">
        <f t="shared" si="0"/>
        <v>1160</v>
      </c>
      <c r="G68" s="151">
        <f>F68*1.5</f>
        <v>1740</v>
      </c>
      <c r="H68" s="166">
        <f t="shared" ref="H68:H73" si="70">E68</f>
        <v>1160</v>
      </c>
      <c r="I68" s="179">
        <f t="shared" ref="I68:I73" si="71">E68*1.1</f>
        <v>1276</v>
      </c>
      <c r="J68" s="187">
        <f t="shared" ref="J68:J73" si="72">E68*1.25</f>
        <v>1450</v>
      </c>
      <c r="K68" s="28">
        <f t="shared" si="64"/>
        <v>1160</v>
      </c>
      <c r="L68" s="30">
        <f t="shared" si="65"/>
        <v>1160</v>
      </c>
      <c r="M68" s="31">
        <f t="shared" si="66"/>
        <v>1160</v>
      </c>
      <c r="N68" s="32">
        <v>1520</v>
      </c>
      <c r="O68" s="29">
        <v>1794.4385309999996</v>
      </c>
      <c r="P68" s="69">
        <f t="shared" si="62"/>
        <v>1794.4385309999996</v>
      </c>
      <c r="Q68" s="29">
        <f t="shared" ref="Q68:Q73" si="73">O68</f>
        <v>1794.4385309999996</v>
      </c>
      <c r="R68" s="29">
        <f t="shared" si="67"/>
        <v>1794.4385309999996</v>
      </c>
      <c r="S68" s="29">
        <f t="shared" si="68"/>
        <v>1794.4385309999996</v>
      </c>
      <c r="T68" s="31">
        <f t="shared" si="69"/>
        <v>1794.4385309999996</v>
      </c>
      <c r="U68" s="12"/>
      <c r="W68" s="3"/>
      <c r="X68" s="3"/>
      <c r="Y68" s="3"/>
    </row>
    <row r="69" spans="1:25" ht="12.75" customHeight="1">
      <c r="A69" s="44">
        <v>407</v>
      </c>
      <c r="B69" s="45" t="s">
        <v>154</v>
      </c>
      <c r="C69" s="68" t="s">
        <v>155</v>
      </c>
      <c r="D69" s="26">
        <v>2250</v>
      </c>
      <c r="E69" s="27">
        <v>2250</v>
      </c>
      <c r="F69" s="28">
        <f t="shared" si="0"/>
        <v>2250</v>
      </c>
      <c r="G69" s="151">
        <f>F69*1.5</f>
        <v>3375</v>
      </c>
      <c r="H69" s="166">
        <f t="shared" si="70"/>
        <v>2250</v>
      </c>
      <c r="I69" s="179">
        <f t="shared" si="71"/>
        <v>2475</v>
      </c>
      <c r="J69" s="187">
        <f t="shared" si="72"/>
        <v>2812.5</v>
      </c>
      <c r="K69" s="28">
        <f t="shared" si="64"/>
        <v>2250</v>
      </c>
      <c r="L69" s="29">
        <f t="shared" si="65"/>
        <v>2250</v>
      </c>
      <c r="M69" s="31">
        <f t="shared" si="66"/>
        <v>2250</v>
      </c>
      <c r="N69" s="32">
        <v>2820</v>
      </c>
      <c r="O69" s="29">
        <v>3639.5918009999996</v>
      </c>
      <c r="P69" s="69">
        <f t="shared" si="62"/>
        <v>3639.5918009999996</v>
      </c>
      <c r="Q69" s="29">
        <f t="shared" si="73"/>
        <v>3639.5918009999996</v>
      </c>
      <c r="R69" s="29">
        <f t="shared" si="67"/>
        <v>3639.5918009999996</v>
      </c>
      <c r="S69" s="29">
        <f t="shared" si="68"/>
        <v>3639.5918009999996</v>
      </c>
      <c r="T69" s="31">
        <f t="shared" si="69"/>
        <v>3639.5918009999996</v>
      </c>
      <c r="U69" s="12"/>
      <c r="W69" s="3"/>
      <c r="X69" s="3"/>
      <c r="Y69" s="3"/>
    </row>
    <row r="70" spans="1:25" ht="12.75" customHeight="1">
      <c r="A70" s="44" t="s">
        <v>156</v>
      </c>
      <c r="B70" s="45" t="s">
        <v>157</v>
      </c>
      <c r="C70" s="68" t="s">
        <v>158</v>
      </c>
      <c r="D70" s="26">
        <v>2250</v>
      </c>
      <c r="E70" s="27">
        <v>3378.3682319999998</v>
      </c>
      <c r="F70" s="28">
        <f t="shared" si="0"/>
        <v>3378.3682319999998</v>
      </c>
      <c r="G70" s="155"/>
      <c r="H70" s="166">
        <f t="shared" si="70"/>
        <v>3378.3682319999998</v>
      </c>
      <c r="I70" s="179">
        <f t="shared" si="71"/>
        <v>3716.2050552000001</v>
      </c>
      <c r="J70" s="187">
        <f t="shared" si="72"/>
        <v>4222.96029</v>
      </c>
      <c r="K70" s="28">
        <f t="shared" si="64"/>
        <v>3378.3682319999998</v>
      </c>
      <c r="L70" s="30">
        <f t="shared" si="65"/>
        <v>3378.3682319999998</v>
      </c>
      <c r="M70" s="31">
        <f t="shared" si="66"/>
        <v>3378.3682319999998</v>
      </c>
      <c r="N70" s="32">
        <v>2650</v>
      </c>
      <c r="O70" s="29">
        <v>4591.3024349999996</v>
      </c>
      <c r="P70" s="69">
        <f t="shared" si="62"/>
        <v>4591.3024349999996</v>
      </c>
      <c r="Q70" s="29">
        <f t="shared" si="73"/>
        <v>4591.3024349999996</v>
      </c>
      <c r="R70" s="29">
        <f t="shared" si="67"/>
        <v>4591.3024349999996</v>
      </c>
      <c r="S70" s="29">
        <f t="shared" si="68"/>
        <v>4591.3024349999996</v>
      </c>
      <c r="T70" s="31">
        <f t="shared" si="69"/>
        <v>4591.3024349999996</v>
      </c>
      <c r="U70" s="12"/>
      <c r="W70" s="3"/>
      <c r="X70" s="3"/>
      <c r="Y70" s="3"/>
    </row>
    <row r="71" spans="1:25" ht="12.75" customHeight="1">
      <c r="A71" s="44">
        <v>408</v>
      </c>
      <c r="B71" s="45" t="s">
        <v>159</v>
      </c>
      <c r="C71" s="68" t="s">
        <v>160</v>
      </c>
      <c r="D71" s="26">
        <v>4550</v>
      </c>
      <c r="E71" s="27">
        <v>4550</v>
      </c>
      <c r="F71" s="28">
        <f t="shared" si="0"/>
        <v>4550</v>
      </c>
      <c r="G71" s="151"/>
      <c r="H71" s="166">
        <f t="shared" si="70"/>
        <v>4550</v>
      </c>
      <c r="I71" s="179">
        <f t="shared" si="71"/>
        <v>5005</v>
      </c>
      <c r="J71" s="187">
        <f t="shared" si="72"/>
        <v>5687.5</v>
      </c>
      <c r="K71" s="28">
        <f t="shared" si="64"/>
        <v>4550</v>
      </c>
      <c r="L71" s="30">
        <f t="shared" si="65"/>
        <v>4550</v>
      </c>
      <c r="M71" s="31">
        <f t="shared" si="66"/>
        <v>4550</v>
      </c>
      <c r="N71" s="32">
        <v>5890</v>
      </c>
      <c r="O71" s="29">
        <v>6731.0328059999993</v>
      </c>
      <c r="P71" s="69">
        <f t="shared" si="62"/>
        <v>6731.0328059999993</v>
      </c>
      <c r="Q71" s="29">
        <f t="shared" si="73"/>
        <v>6731.0328059999993</v>
      </c>
      <c r="R71" s="29">
        <f t="shared" si="67"/>
        <v>6731.0328059999993</v>
      </c>
      <c r="S71" s="29">
        <f t="shared" si="68"/>
        <v>6731.0328059999993</v>
      </c>
      <c r="T71" s="31">
        <f t="shared" si="69"/>
        <v>6731.0328059999993</v>
      </c>
      <c r="U71" s="12"/>
      <c r="W71" s="3"/>
      <c r="X71" s="3"/>
      <c r="Y71" s="3"/>
    </row>
    <row r="72" spans="1:25" ht="22.5" customHeight="1">
      <c r="A72" s="44">
        <v>409</v>
      </c>
      <c r="B72" s="45" t="s">
        <v>161</v>
      </c>
      <c r="C72" s="54" t="s">
        <v>162</v>
      </c>
      <c r="D72" s="71">
        <v>1670</v>
      </c>
      <c r="E72" s="27">
        <v>1670</v>
      </c>
      <c r="F72" s="28">
        <f t="shared" si="0"/>
        <v>1670</v>
      </c>
      <c r="G72" s="151"/>
      <c r="H72" s="166">
        <f t="shared" si="70"/>
        <v>1670</v>
      </c>
      <c r="I72" s="179">
        <f t="shared" si="71"/>
        <v>1837.0000000000002</v>
      </c>
      <c r="J72" s="187">
        <f t="shared" si="72"/>
        <v>2087.5</v>
      </c>
      <c r="K72" s="28">
        <f t="shared" si="64"/>
        <v>1670</v>
      </c>
      <c r="L72" s="30">
        <f t="shared" si="65"/>
        <v>1670</v>
      </c>
      <c r="M72" s="31">
        <f t="shared" si="66"/>
        <v>1670</v>
      </c>
      <c r="N72" s="32">
        <v>2180</v>
      </c>
      <c r="O72" s="29">
        <v>2563.7919119999997</v>
      </c>
      <c r="P72" s="69">
        <f t="shared" si="62"/>
        <v>2563.7919119999997</v>
      </c>
      <c r="Q72" s="29">
        <f t="shared" si="73"/>
        <v>2563.7919119999997</v>
      </c>
      <c r="R72" s="29">
        <f t="shared" si="67"/>
        <v>2563.7919119999997</v>
      </c>
      <c r="S72" s="29">
        <f t="shared" si="68"/>
        <v>2563.7919119999997</v>
      </c>
      <c r="T72" s="31">
        <f t="shared" si="69"/>
        <v>2563.7919119999997</v>
      </c>
      <c r="U72" s="12"/>
      <c r="W72" s="3"/>
      <c r="X72" s="3"/>
      <c r="Y72" s="3"/>
    </row>
    <row r="73" spans="1:25" ht="28.5" customHeight="1" thickBot="1">
      <c r="A73" s="72">
        <v>410</v>
      </c>
      <c r="B73" s="73" t="s">
        <v>163</v>
      </c>
      <c r="C73" s="74" t="s">
        <v>164</v>
      </c>
      <c r="D73" s="75">
        <v>905</v>
      </c>
      <c r="E73" s="76">
        <v>905</v>
      </c>
      <c r="F73" s="28">
        <f t="shared" si="0"/>
        <v>905</v>
      </c>
      <c r="G73" s="151"/>
      <c r="H73" s="166">
        <f t="shared" si="70"/>
        <v>905</v>
      </c>
      <c r="I73" s="179">
        <f t="shared" si="71"/>
        <v>995.50000000000011</v>
      </c>
      <c r="J73" s="187">
        <f t="shared" si="72"/>
        <v>1131.25</v>
      </c>
      <c r="K73" s="28">
        <f t="shared" si="64"/>
        <v>905</v>
      </c>
      <c r="L73" s="30">
        <f t="shared" si="65"/>
        <v>905</v>
      </c>
      <c r="M73" s="31">
        <f t="shared" si="66"/>
        <v>905</v>
      </c>
      <c r="N73" s="77">
        <v>1225</v>
      </c>
      <c r="O73" s="76">
        <v>1524.0204000000001</v>
      </c>
      <c r="P73" s="69">
        <f t="shared" si="62"/>
        <v>1524.0204000000001</v>
      </c>
      <c r="Q73" s="29">
        <f t="shared" si="73"/>
        <v>1524.0204000000001</v>
      </c>
      <c r="R73" s="29">
        <f t="shared" si="67"/>
        <v>1524.0204000000001</v>
      </c>
      <c r="S73" s="29">
        <f t="shared" si="68"/>
        <v>1524.0204000000001</v>
      </c>
      <c r="T73" s="31">
        <f t="shared" si="69"/>
        <v>1524.0204000000001</v>
      </c>
      <c r="U73" s="12"/>
      <c r="W73" s="3"/>
      <c r="X73" s="3"/>
      <c r="Y73" s="3"/>
    </row>
    <row r="74" spans="1:25" ht="12.75" customHeight="1" thickBot="1">
      <c r="A74" s="225" t="s">
        <v>165</v>
      </c>
      <c r="B74" s="226"/>
      <c r="C74" s="226"/>
      <c r="D74" s="226"/>
      <c r="E74" s="226"/>
      <c r="F74" s="226"/>
      <c r="G74" s="226"/>
      <c r="H74" s="226"/>
      <c r="I74" s="226"/>
      <c r="J74" s="226"/>
      <c r="K74" s="226"/>
      <c r="L74" s="226"/>
      <c r="M74" s="226"/>
      <c r="N74" s="226"/>
      <c r="O74" s="226"/>
      <c r="P74" s="226"/>
      <c r="Q74" s="226"/>
      <c r="R74" s="226"/>
      <c r="S74" s="226"/>
      <c r="T74" s="227"/>
      <c r="U74" s="12"/>
      <c r="W74" s="3"/>
      <c r="X74" s="3"/>
      <c r="Y74" s="3"/>
    </row>
    <row r="75" spans="1:25" s="63" customFormat="1" ht="12.75" customHeight="1">
      <c r="A75" s="36">
        <v>420</v>
      </c>
      <c r="B75" s="78" t="s">
        <v>166</v>
      </c>
      <c r="C75" s="46" t="s">
        <v>167</v>
      </c>
      <c r="D75" s="26">
        <v>3060</v>
      </c>
      <c r="E75" s="27">
        <v>4450.7987999999996</v>
      </c>
      <c r="F75" s="28">
        <f t="shared" si="0"/>
        <v>4450.7987999999996</v>
      </c>
      <c r="G75" s="154"/>
      <c r="H75" s="166">
        <f>E75</f>
        <v>4450.7987999999996</v>
      </c>
      <c r="I75" s="179"/>
      <c r="J75" s="187">
        <f>E75</f>
        <v>4450.7987999999996</v>
      </c>
      <c r="K75" s="28">
        <f t="shared" ref="K75:K91" si="74">E75</f>
        <v>4450.7987999999996</v>
      </c>
      <c r="L75" s="30">
        <f t="shared" ref="L75:L91" si="75">E75</f>
        <v>4450.7987999999996</v>
      </c>
      <c r="M75" s="31">
        <f t="shared" ref="M75:M91" si="76">E75</f>
        <v>4450.7987999999996</v>
      </c>
      <c r="N75" s="32">
        <v>3060</v>
      </c>
      <c r="O75" s="29">
        <v>4451</v>
      </c>
      <c r="P75" s="69">
        <f>O75</f>
        <v>4451</v>
      </c>
      <c r="Q75" s="29">
        <f>O75</f>
        <v>4451</v>
      </c>
      <c r="R75" s="29">
        <f t="shared" ref="R75:R91" si="77">O75</f>
        <v>4451</v>
      </c>
      <c r="S75" s="29">
        <f t="shared" ref="S75:S91" si="78">O75</f>
        <v>4451</v>
      </c>
      <c r="T75" s="31">
        <f t="shared" ref="T75:T91" si="79">O75</f>
        <v>4451</v>
      </c>
      <c r="U75" s="62"/>
    </row>
    <row r="76" spans="1:25" s="63" customFormat="1" ht="12.75" customHeight="1">
      <c r="A76" s="36" t="s">
        <v>168</v>
      </c>
      <c r="B76" s="78" t="s">
        <v>169</v>
      </c>
      <c r="C76" s="46" t="s">
        <v>170</v>
      </c>
      <c r="D76" s="26">
        <v>3060</v>
      </c>
      <c r="E76" s="27">
        <v>5404.5414000000001</v>
      </c>
      <c r="F76" s="28">
        <f t="shared" si="0"/>
        <v>5404.5414000000001</v>
      </c>
      <c r="G76" s="154"/>
      <c r="H76" s="166">
        <f t="shared" ref="H76:H91" si="80">E76</f>
        <v>5404.5414000000001</v>
      </c>
      <c r="I76" s="179"/>
      <c r="J76" s="187">
        <f t="shared" ref="J76" si="81">E76</f>
        <v>5404.5414000000001</v>
      </c>
      <c r="K76" s="28">
        <f t="shared" si="74"/>
        <v>5404.5414000000001</v>
      </c>
      <c r="L76" s="30">
        <f t="shared" si="75"/>
        <v>5404.5414000000001</v>
      </c>
      <c r="M76" s="31">
        <f t="shared" si="76"/>
        <v>5404.5414000000001</v>
      </c>
      <c r="N76" s="32">
        <v>3060</v>
      </c>
      <c r="O76" s="29">
        <v>5405</v>
      </c>
      <c r="P76" s="69">
        <f t="shared" ref="P76:P91" si="82">O76</f>
        <v>5405</v>
      </c>
      <c r="Q76" s="29">
        <f t="shared" ref="Q76:Q91" si="83">O76</f>
        <v>5405</v>
      </c>
      <c r="R76" s="29">
        <f t="shared" si="77"/>
        <v>5405</v>
      </c>
      <c r="S76" s="29">
        <f t="shared" si="78"/>
        <v>5405</v>
      </c>
      <c r="T76" s="31">
        <f t="shared" si="79"/>
        <v>5405</v>
      </c>
      <c r="U76" s="62"/>
    </row>
    <row r="77" spans="1:25" ht="12.75" customHeight="1">
      <c r="A77" s="36">
        <v>421</v>
      </c>
      <c r="B77" s="61" t="s">
        <v>171</v>
      </c>
      <c r="C77" s="47" t="s">
        <v>172</v>
      </c>
      <c r="D77" s="26">
        <v>3430</v>
      </c>
      <c r="E77" s="27">
        <v>3430</v>
      </c>
      <c r="F77" s="28">
        <f t="shared" ref="F77:F141" si="84">E77</f>
        <v>3430</v>
      </c>
      <c r="G77" s="155"/>
      <c r="H77" s="166">
        <f t="shared" si="80"/>
        <v>3430</v>
      </c>
      <c r="I77" s="180"/>
      <c r="J77" s="187">
        <f>E77*1.25</f>
        <v>4287.5</v>
      </c>
      <c r="K77" s="28">
        <f t="shared" si="74"/>
        <v>3430</v>
      </c>
      <c r="L77" s="30">
        <f t="shared" si="75"/>
        <v>3430</v>
      </c>
      <c r="M77" s="31">
        <f t="shared" si="76"/>
        <v>3430</v>
      </c>
      <c r="N77" s="32">
        <v>4325</v>
      </c>
      <c r="O77" s="29">
        <v>5264.6215229999989</v>
      </c>
      <c r="P77" s="69">
        <f t="shared" si="82"/>
        <v>5264.6215229999989</v>
      </c>
      <c r="Q77" s="29">
        <f t="shared" si="83"/>
        <v>5264.6215229999989</v>
      </c>
      <c r="R77" s="29">
        <f t="shared" si="77"/>
        <v>5264.6215229999989</v>
      </c>
      <c r="S77" s="29">
        <f t="shared" si="78"/>
        <v>5264.6215229999989</v>
      </c>
      <c r="T77" s="31">
        <f t="shared" si="79"/>
        <v>5264.6215229999989</v>
      </c>
      <c r="U77" s="12"/>
      <c r="W77" s="3"/>
      <c r="X77" s="3"/>
      <c r="Y77" s="3"/>
    </row>
    <row r="78" spans="1:25" ht="12.75" customHeight="1">
      <c r="A78" s="36">
        <v>422</v>
      </c>
      <c r="B78" s="61" t="s">
        <v>173</v>
      </c>
      <c r="C78" s="47" t="s">
        <v>174</v>
      </c>
      <c r="D78" s="26">
        <v>1645</v>
      </c>
      <c r="E78" s="27">
        <v>1645</v>
      </c>
      <c r="F78" s="28">
        <f t="shared" si="84"/>
        <v>1645</v>
      </c>
      <c r="G78" s="155"/>
      <c r="H78" s="166">
        <f t="shared" si="80"/>
        <v>1645</v>
      </c>
      <c r="I78" s="180"/>
      <c r="J78" s="187">
        <f t="shared" ref="J78:J91" si="85">E78*1.25</f>
        <v>2056.25</v>
      </c>
      <c r="K78" s="28">
        <f t="shared" si="74"/>
        <v>1645</v>
      </c>
      <c r="L78" s="30">
        <f t="shared" si="75"/>
        <v>1645</v>
      </c>
      <c r="M78" s="31">
        <f t="shared" si="76"/>
        <v>1645</v>
      </c>
      <c r="N78" s="32">
        <v>2025</v>
      </c>
      <c r="O78" s="29">
        <v>3001.8809339999998</v>
      </c>
      <c r="P78" s="69">
        <f t="shared" si="82"/>
        <v>3001.8809339999998</v>
      </c>
      <c r="Q78" s="29">
        <f t="shared" si="83"/>
        <v>3001.8809339999998</v>
      </c>
      <c r="R78" s="29">
        <f t="shared" si="77"/>
        <v>3001.8809339999998</v>
      </c>
      <c r="S78" s="29">
        <f t="shared" si="78"/>
        <v>3001.8809339999998</v>
      </c>
      <c r="T78" s="31">
        <f t="shared" si="79"/>
        <v>3001.8809339999998</v>
      </c>
      <c r="U78" s="12"/>
      <c r="W78" s="3"/>
      <c r="X78" s="3"/>
      <c r="Y78" s="3"/>
    </row>
    <row r="79" spans="1:25" ht="20.25" customHeight="1">
      <c r="A79" s="44">
        <v>423</v>
      </c>
      <c r="B79" s="45" t="s">
        <v>175</v>
      </c>
      <c r="C79" s="54" t="s">
        <v>176</v>
      </c>
      <c r="D79" s="26">
        <v>4995</v>
      </c>
      <c r="E79" s="27">
        <v>5001.8500800000002</v>
      </c>
      <c r="F79" s="28">
        <f t="shared" si="84"/>
        <v>5001.8500800000002</v>
      </c>
      <c r="G79" s="155"/>
      <c r="H79" s="166">
        <f t="shared" si="80"/>
        <v>5001.8500800000002</v>
      </c>
      <c r="I79" s="180"/>
      <c r="J79" s="187">
        <f t="shared" si="85"/>
        <v>6252.3126000000002</v>
      </c>
      <c r="K79" s="28">
        <f t="shared" si="74"/>
        <v>5001.8500800000002</v>
      </c>
      <c r="L79" s="30">
        <f t="shared" si="75"/>
        <v>5001.8500800000002</v>
      </c>
      <c r="M79" s="31">
        <f t="shared" si="76"/>
        <v>5001.8500800000002</v>
      </c>
      <c r="N79" s="32">
        <v>6310</v>
      </c>
      <c r="O79" s="29">
        <v>7770.1454369999992</v>
      </c>
      <c r="P79" s="69">
        <f t="shared" si="82"/>
        <v>7770.1454369999992</v>
      </c>
      <c r="Q79" s="29">
        <f t="shared" si="83"/>
        <v>7770.1454369999992</v>
      </c>
      <c r="R79" s="29">
        <f t="shared" si="77"/>
        <v>7770.1454369999992</v>
      </c>
      <c r="S79" s="29">
        <f t="shared" si="78"/>
        <v>7770.1454369999992</v>
      </c>
      <c r="T79" s="31">
        <f t="shared" si="79"/>
        <v>7770.1454369999992</v>
      </c>
      <c r="U79" s="12"/>
      <c r="W79" s="3"/>
      <c r="X79" s="3"/>
      <c r="Y79" s="3"/>
    </row>
    <row r="80" spans="1:25" ht="12.75" customHeight="1">
      <c r="A80" s="44" t="s">
        <v>177</v>
      </c>
      <c r="B80" s="45" t="s">
        <v>178</v>
      </c>
      <c r="C80" s="47" t="s">
        <v>179</v>
      </c>
      <c r="D80" s="26">
        <v>1845</v>
      </c>
      <c r="E80" s="27">
        <v>1849.2009299999997</v>
      </c>
      <c r="F80" s="28">
        <f t="shared" si="84"/>
        <v>1849.2009299999997</v>
      </c>
      <c r="G80" s="155"/>
      <c r="H80" s="166">
        <f t="shared" si="80"/>
        <v>1849.2009299999997</v>
      </c>
      <c r="I80" s="180"/>
      <c r="J80" s="187">
        <f t="shared" si="85"/>
        <v>2311.5011624999997</v>
      </c>
      <c r="K80" s="28">
        <f t="shared" si="74"/>
        <v>1849.2009299999997</v>
      </c>
      <c r="L80" s="30">
        <f t="shared" si="75"/>
        <v>1849.2009299999997</v>
      </c>
      <c r="M80" s="31">
        <f t="shared" si="76"/>
        <v>1849.2009299999997</v>
      </c>
      <c r="N80" s="32">
        <v>2290</v>
      </c>
      <c r="O80" s="29">
        <v>4131.6326730000001</v>
      </c>
      <c r="P80" s="69">
        <f t="shared" si="82"/>
        <v>4131.6326730000001</v>
      </c>
      <c r="Q80" s="29">
        <f t="shared" si="83"/>
        <v>4131.6326730000001</v>
      </c>
      <c r="R80" s="29">
        <f t="shared" si="77"/>
        <v>4131.6326730000001</v>
      </c>
      <c r="S80" s="29">
        <f t="shared" si="78"/>
        <v>4131.6326730000001</v>
      </c>
      <c r="T80" s="31">
        <f t="shared" si="79"/>
        <v>4131.6326730000001</v>
      </c>
      <c r="U80" s="12"/>
      <c r="W80" s="3"/>
      <c r="X80" s="3"/>
      <c r="Y80" s="3"/>
    </row>
    <row r="81" spans="1:25" ht="15" customHeight="1">
      <c r="A81" s="44" t="s">
        <v>180</v>
      </c>
      <c r="B81" s="45" t="s">
        <v>181</v>
      </c>
      <c r="C81" s="54" t="s">
        <v>182</v>
      </c>
      <c r="D81" s="26">
        <v>6910</v>
      </c>
      <c r="E81" s="27">
        <v>6910</v>
      </c>
      <c r="F81" s="28">
        <f t="shared" si="84"/>
        <v>6910</v>
      </c>
      <c r="G81" s="154"/>
      <c r="H81" s="166">
        <f t="shared" si="80"/>
        <v>6910</v>
      </c>
      <c r="I81" s="180"/>
      <c r="J81" s="187">
        <f t="shared" si="85"/>
        <v>8637.5</v>
      </c>
      <c r="K81" s="28">
        <f t="shared" si="74"/>
        <v>6910</v>
      </c>
      <c r="L81" s="30">
        <f t="shared" si="75"/>
        <v>6910</v>
      </c>
      <c r="M81" s="31">
        <f t="shared" si="76"/>
        <v>6910</v>
      </c>
      <c r="N81" s="32">
        <v>8510</v>
      </c>
      <c r="O81" s="29">
        <v>10579.957784999999</v>
      </c>
      <c r="P81" s="69">
        <f t="shared" si="82"/>
        <v>10579.957784999999</v>
      </c>
      <c r="Q81" s="29">
        <f t="shared" si="83"/>
        <v>10579.957784999999</v>
      </c>
      <c r="R81" s="29">
        <f t="shared" si="77"/>
        <v>10579.957784999999</v>
      </c>
      <c r="S81" s="29">
        <f t="shared" si="78"/>
        <v>10579.957784999999</v>
      </c>
      <c r="T81" s="31">
        <f t="shared" si="79"/>
        <v>10579.957784999999</v>
      </c>
      <c r="U81" s="12"/>
      <c r="W81" s="3"/>
      <c r="X81" s="3"/>
      <c r="Y81" s="3"/>
    </row>
    <row r="82" spans="1:25" ht="12.75" customHeight="1">
      <c r="A82" s="36" t="s">
        <v>183</v>
      </c>
      <c r="B82" s="61" t="s">
        <v>184</v>
      </c>
      <c r="C82" s="47" t="s">
        <v>185</v>
      </c>
      <c r="D82" s="26">
        <v>2465</v>
      </c>
      <c r="E82" s="27">
        <v>2469.1336199999996</v>
      </c>
      <c r="F82" s="28">
        <f t="shared" si="84"/>
        <v>2469.1336199999996</v>
      </c>
      <c r="G82" s="155"/>
      <c r="H82" s="166">
        <f t="shared" si="80"/>
        <v>2469.1336199999996</v>
      </c>
      <c r="I82" s="180"/>
      <c r="J82" s="187">
        <f t="shared" si="85"/>
        <v>3086.4170249999997</v>
      </c>
      <c r="K82" s="28">
        <f t="shared" si="74"/>
        <v>2469.1336199999996</v>
      </c>
      <c r="L82" s="30">
        <f t="shared" si="75"/>
        <v>2469.1336199999996</v>
      </c>
      <c r="M82" s="31">
        <f t="shared" si="76"/>
        <v>2469.1336199999996</v>
      </c>
      <c r="N82" s="32">
        <v>3105</v>
      </c>
      <c r="O82" s="29">
        <v>6442.9299269999992</v>
      </c>
      <c r="P82" s="69">
        <f t="shared" si="82"/>
        <v>6442.9299269999992</v>
      </c>
      <c r="Q82" s="29">
        <f t="shared" si="83"/>
        <v>6442.9299269999992</v>
      </c>
      <c r="R82" s="29">
        <f t="shared" si="77"/>
        <v>6442.9299269999992</v>
      </c>
      <c r="S82" s="29">
        <f t="shared" si="78"/>
        <v>6442.9299269999992</v>
      </c>
      <c r="T82" s="31">
        <f t="shared" si="79"/>
        <v>6442.9299269999992</v>
      </c>
      <c r="U82" s="12"/>
      <c r="W82" s="3"/>
      <c r="X82" s="3"/>
      <c r="Y82" s="3"/>
    </row>
    <row r="83" spans="1:25" ht="12.75" customHeight="1">
      <c r="A83" s="36" t="s">
        <v>186</v>
      </c>
      <c r="B83" s="61" t="s">
        <v>187</v>
      </c>
      <c r="C83" s="47" t="s">
        <v>188</v>
      </c>
      <c r="D83" s="26">
        <v>4350</v>
      </c>
      <c r="E83" s="27">
        <v>4350</v>
      </c>
      <c r="F83" s="28">
        <f t="shared" si="84"/>
        <v>4350</v>
      </c>
      <c r="G83" s="155"/>
      <c r="H83" s="166">
        <f t="shared" si="80"/>
        <v>4350</v>
      </c>
      <c r="I83" s="180"/>
      <c r="J83" s="187">
        <f t="shared" si="85"/>
        <v>5437.5</v>
      </c>
      <c r="K83" s="28">
        <f t="shared" si="74"/>
        <v>4350</v>
      </c>
      <c r="L83" s="30">
        <f t="shared" si="75"/>
        <v>4350</v>
      </c>
      <c r="M83" s="31">
        <f t="shared" si="76"/>
        <v>4350</v>
      </c>
      <c r="N83" s="32">
        <v>5505</v>
      </c>
      <c r="O83" s="29">
        <v>13791.171896999997</v>
      </c>
      <c r="P83" s="69">
        <f t="shared" si="82"/>
        <v>13791.171896999997</v>
      </c>
      <c r="Q83" s="29">
        <f t="shared" si="83"/>
        <v>13791.171896999997</v>
      </c>
      <c r="R83" s="29">
        <f t="shared" si="77"/>
        <v>13791.171896999997</v>
      </c>
      <c r="S83" s="29">
        <f t="shared" si="78"/>
        <v>13791.171896999997</v>
      </c>
      <c r="T83" s="31">
        <f t="shared" si="79"/>
        <v>13791.171896999997</v>
      </c>
      <c r="U83" s="12"/>
      <c r="W83" s="79"/>
      <c r="X83" s="62"/>
      <c r="Y83" s="3"/>
    </row>
    <row r="84" spans="1:25" ht="12.75" customHeight="1">
      <c r="A84" s="44" t="s">
        <v>189</v>
      </c>
      <c r="B84" s="45" t="s">
        <v>190</v>
      </c>
      <c r="C84" s="47" t="s">
        <v>191</v>
      </c>
      <c r="D84" s="26">
        <v>5250</v>
      </c>
      <c r="E84" s="27">
        <v>5256.1814400000003</v>
      </c>
      <c r="F84" s="28">
        <f t="shared" si="84"/>
        <v>5256.1814400000003</v>
      </c>
      <c r="G84" s="155"/>
      <c r="H84" s="166">
        <f t="shared" si="80"/>
        <v>5256.1814400000003</v>
      </c>
      <c r="I84" s="179"/>
      <c r="J84" s="187">
        <f t="shared" si="85"/>
        <v>6570.2268000000004</v>
      </c>
      <c r="K84" s="28">
        <f t="shared" si="74"/>
        <v>5256.1814400000003</v>
      </c>
      <c r="L84" s="30">
        <f t="shared" si="75"/>
        <v>5256.1814400000003</v>
      </c>
      <c r="M84" s="31">
        <f t="shared" si="76"/>
        <v>5256.1814400000003</v>
      </c>
      <c r="N84" s="32">
        <v>6275</v>
      </c>
      <c r="O84" s="29">
        <v>11275.93665</v>
      </c>
      <c r="P84" s="69">
        <f t="shared" si="82"/>
        <v>11275.93665</v>
      </c>
      <c r="Q84" s="29">
        <f t="shared" si="83"/>
        <v>11275.93665</v>
      </c>
      <c r="R84" s="29">
        <f t="shared" si="77"/>
        <v>11275.93665</v>
      </c>
      <c r="S84" s="29">
        <f t="shared" si="78"/>
        <v>11275.93665</v>
      </c>
      <c r="T84" s="31">
        <f t="shared" si="79"/>
        <v>11275.93665</v>
      </c>
      <c r="U84" s="12"/>
      <c r="W84" s="3"/>
      <c r="X84" s="3"/>
      <c r="Y84" s="3"/>
    </row>
    <row r="85" spans="1:25" ht="12.75" customHeight="1">
      <c r="A85" s="44" t="s">
        <v>192</v>
      </c>
      <c r="B85" s="45" t="s">
        <v>193</v>
      </c>
      <c r="C85" s="47" t="s">
        <v>194</v>
      </c>
      <c r="D85" s="26">
        <v>5250</v>
      </c>
      <c r="E85" s="27">
        <v>8347.3671780000004</v>
      </c>
      <c r="F85" s="28">
        <f t="shared" si="84"/>
        <v>8347.3671780000004</v>
      </c>
      <c r="G85" s="155"/>
      <c r="H85" s="166">
        <f t="shared" si="80"/>
        <v>8347.3671780000004</v>
      </c>
      <c r="I85" s="179"/>
      <c r="J85" s="187">
        <f t="shared" si="85"/>
        <v>10434.208972500001</v>
      </c>
      <c r="K85" s="28">
        <f t="shared" si="74"/>
        <v>8347.3671780000004</v>
      </c>
      <c r="L85" s="30">
        <f t="shared" si="75"/>
        <v>8347.3671780000004</v>
      </c>
      <c r="M85" s="31">
        <f t="shared" si="76"/>
        <v>8347.3671780000004</v>
      </c>
      <c r="N85" s="32">
        <v>6275</v>
      </c>
      <c r="O85" s="29">
        <v>17005.623119999997</v>
      </c>
      <c r="P85" s="69">
        <f t="shared" si="82"/>
        <v>17005.623119999997</v>
      </c>
      <c r="Q85" s="29">
        <f t="shared" si="83"/>
        <v>17005.623119999997</v>
      </c>
      <c r="R85" s="29">
        <f t="shared" si="77"/>
        <v>17005.623119999997</v>
      </c>
      <c r="S85" s="29">
        <f t="shared" si="78"/>
        <v>17005.623119999997</v>
      </c>
      <c r="T85" s="31">
        <f t="shared" si="79"/>
        <v>17005.623119999997</v>
      </c>
      <c r="U85" s="12"/>
      <c r="W85" s="3"/>
      <c r="X85" s="3"/>
      <c r="Y85" s="3"/>
    </row>
    <row r="86" spans="1:25" ht="12.75" customHeight="1">
      <c r="A86" s="44" t="s">
        <v>195</v>
      </c>
      <c r="B86" s="45" t="s">
        <v>196</v>
      </c>
      <c r="C86" s="47" t="s">
        <v>197</v>
      </c>
      <c r="D86" s="26">
        <v>4290</v>
      </c>
      <c r="E86" s="27">
        <v>4291.8416999999999</v>
      </c>
      <c r="F86" s="28">
        <f t="shared" si="84"/>
        <v>4291.8416999999999</v>
      </c>
      <c r="G86" s="155"/>
      <c r="H86" s="166">
        <f t="shared" si="80"/>
        <v>4291.8416999999999</v>
      </c>
      <c r="I86" s="179">
        <f>E86*1.1</f>
        <v>4721.0258700000004</v>
      </c>
      <c r="J86" s="187">
        <f t="shared" si="85"/>
        <v>5364.8021250000002</v>
      </c>
      <c r="K86" s="28">
        <f t="shared" si="74"/>
        <v>4291.8416999999999</v>
      </c>
      <c r="L86" s="30">
        <f t="shared" si="75"/>
        <v>4291.8416999999999</v>
      </c>
      <c r="M86" s="31">
        <f t="shared" si="76"/>
        <v>4291.8416999999999</v>
      </c>
      <c r="N86" s="32">
        <v>5435</v>
      </c>
      <c r="O86" s="29">
        <v>8086.3032779999985</v>
      </c>
      <c r="P86" s="69">
        <f t="shared" si="82"/>
        <v>8086.3032779999985</v>
      </c>
      <c r="Q86" s="29">
        <f t="shared" si="83"/>
        <v>8086.3032779999985</v>
      </c>
      <c r="R86" s="29">
        <f t="shared" si="77"/>
        <v>8086.3032779999985</v>
      </c>
      <c r="S86" s="29">
        <f t="shared" si="78"/>
        <v>8086.3032779999985</v>
      </c>
      <c r="T86" s="31">
        <f t="shared" si="79"/>
        <v>8086.3032779999985</v>
      </c>
      <c r="U86" s="12"/>
      <c r="W86" s="3"/>
      <c r="X86" s="3"/>
      <c r="Y86" s="3"/>
    </row>
    <row r="87" spans="1:25" ht="35.25" customHeight="1">
      <c r="A87" s="44" t="s">
        <v>198</v>
      </c>
      <c r="B87" s="45" t="s">
        <v>199</v>
      </c>
      <c r="C87" s="54" t="s">
        <v>200</v>
      </c>
      <c r="D87" s="26">
        <v>1655</v>
      </c>
      <c r="E87" s="27">
        <v>1655</v>
      </c>
      <c r="F87" s="28">
        <f t="shared" si="84"/>
        <v>1655</v>
      </c>
      <c r="G87" s="154"/>
      <c r="H87" s="166">
        <f t="shared" si="80"/>
        <v>1655</v>
      </c>
      <c r="I87" s="180"/>
      <c r="J87" s="187">
        <f t="shared" si="85"/>
        <v>2068.75</v>
      </c>
      <c r="K87" s="28">
        <f t="shared" si="74"/>
        <v>1655</v>
      </c>
      <c r="L87" s="30">
        <f t="shared" si="75"/>
        <v>1655</v>
      </c>
      <c r="M87" s="31">
        <f t="shared" si="76"/>
        <v>1655</v>
      </c>
      <c r="N87" s="32">
        <v>2165</v>
      </c>
      <c r="O87" s="29">
        <v>4991.6251619999994</v>
      </c>
      <c r="P87" s="69">
        <f t="shared" si="82"/>
        <v>4991.6251619999994</v>
      </c>
      <c r="Q87" s="29">
        <f t="shared" si="83"/>
        <v>4991.6251619999994</v>
      </c>
      <c r="R87" s="29">
        <f t="shared" si="77"/>
        <v>4991.6251619999994</v>
      </c>
      <c r="S87" s="29">
        <f t="shared" si="78"/>
        <v>4991.6251619999994</v>
      </c>
      <c r="T87" s="31">
        <f t="shared" si="79"/>
        <v>4991.6251619999994</v>
      </c>
      <c r="U87" s="12"/>
      <c r="W87" s="3"/>
      <c r="X87" s="3"/>
      <c r="Y87" s="3"/>
    </row>
    <row r="88" spans="1:25" ht="35.25" customHeight="1">
      <c r="A88" s="44">
        <v>431</v>
      </c>
      <c r="B88" s="45" t="s">
        <v>201</v>
      </c>
      <c r="C88" s="54" t="s">
        <v>202</v>
      </c>
      <c r="D88" s="26">
        <v>2760</v>
      </c>
      <c r="E88" s="27">
        <v>2765.8535400000001</v>
      </c>
      <c r="F88" s="28">
        <f t="shared" si="84"/>
        <v>2765.8535400000001</v>
      </c>
      <c r="G88" s="154"/>
      <c r="H88" s="166">
        <f t="shared" si="80"/>
        <v>2765.8535400000001</v>
      </c>
      <c r="I88" s="180"/>
      <c r="J88" s="187">
        <f t="shared" si="85"/>
        <v>3457.3169250000001</v>
      </c>
      <c r="K88" s="28">
        <f t="shared" si="74"/>
        <v>2765.8535400000001</v>
      </c>
      <c r="L88" s="30">
        <f t="shared" si="75"/>
        <v>2765.8535400000001</v>
      </c>
      <c r="M88" s="31">
        <f t="shared" si="76"/>
        <v>2765.8535400000001</v>
      </c>
      <c r="N88" s="32">
        <v>3270</v>
      </c>
      <c r="O88" s="29">
        <v>5477.1918119999991</v>
      </c>
      <c r="P88" s="69">
        <f t="shared" si="82"/>
        <v>5477.1918119999991</v>
      </c>
      <c r="Q88" s="29">
        <f t="shared" si="83"/>
        <v>5477.1918119999991</v>
      </c>
      <c r="R88" s="29">
        <f t="shared" si="77"/>
        <v>5477.1918119999991</v>
      </c>
      <c r="S88" s="29">
        <f t="shared" si="78"/>
        <v>5477.1918119999991</v>
      </c>
      <c r="T88" s="31">
        <f t="shared" si="79"/>
        <v>5477.1918119999991</v>
      </c>
      <c r="U88" s="12"/>
      <c r="W88" s="3"/>
      <c r="X88" s="3"/>
      <c r="Y88" s="3"/>
    </row>
    <row r="89" spans="1:25" ht="27.75" customHeight="1">
      <c r="A89" s="44">
        <v>432</v>
      </c>
      <c r="B89" s="45" t="s">
        <v>203</v>
      </c>
      <c r="C89" s="54" t="s">
        <v>204</v>
      </c>
      <c r="D89" s="26">
        <v>2055</v>
      </c>
      <c r="E89" s="27">
        <v>2061.1437299999998</v>
      </c>
      <c r="F89" s="28">
        <f t="shared" si="84"/>
        <v>2061.1437299999998</v>
      </c>
      <c r="G89" s="154"/>
      <c r="H89" s="166">
        <f t="shared" si="80"/>
        <v>2061.1437299999998</v>
      </c>
      <c r="I89" s="180"/>
      <c r="J89" s="187">
        <f t="shared" si="85"/>
        <v>2576.4296624999997</v>
      </c>
      <c r="K89" s="28">
        <f t="shared" si="74"/>
        <v>2061.1437299999998</v>
      </c>
      <c r="L89" s="30">
        <f t="shared" si="75"/>
        <v>2061.1437299999998</v>
      </c>
      <c r="M89" s="31">
        <f t="shared" si="76"/>
        <v>2061.1437299999998</v>
      </c>
      <c r="N89" s="32">
        <v>2440</v>
      </c>
      <c r="O89" s="29">
        <v>4836.243833999999</v>
      </c>
      <c r="P89" s="69">
        <f t="shared" si="82"/>
        <v>4836.243833999999</v>
      </c>
      <c r="Q89" s="29">
        <f t="shared" si="83"/>
        <v>4836.243833999999</v>
      </c>
      <c r="R89" s="29">
        <f t="shared" si="77"/>
        <v>4836.243833999999</v>
      </c>
      <c r="S89" s="29">
        <f t="shared" si="78"/>
        <v>4836.243833999999</v>
      </c>
      <c r="T89" s="31">
        <f t="shared" si="79"/>
        <v>4836.243833999999</v>
      </c>
      <c r="U89" s="12"/>
      <c r="W89" s="3"/>
      <c r="X89" s="3"/>
      <c r="Y89" s="3"/>
    </row>
    <row r="90" spans="1:25" ht="27.75" customHeight="1">
      <c r="A90" s="44">
        <v>433</v>
      </c>
      <c r="B90" s="45" t="s">
        <v>205</v>
      </c>
      <c r="C90" s="54" t="s">
        <v>206</v>
      </c>
      <c r="D90" s="26">
        <v>1135</v>
      </c>
      <c r="E90" s="27">
        <v>1135</v>
      </c>
      <c r="F90" s="28">
        <f t="shared" si="84"/>
        <v>1135</v>
      </c>
      <c r="G90" s="154"/>
      <c r="H90" s="166">
        <f t="shared" si="80"/>
        <v>1135</v>
      </c>
      <c r="I90" s="180"/>
      <c r="J90" s="187">
        <f t="shared" si="85"/>
        <v>1418.75</v>
      </c>
      <c r="K90" s="28">
        <f t="shared" si="74"/>
        <v>1135</v>
      </c>
      <c r="L90" s="30">
        <f t="shared" si="75"/>
        <v>1135</v>
      </c>
      <c r="M90" s="31">
        <f t="shared" si="76"/>
        <v>1135</v>
      </c>
      <c r="N90" s="32">
        <v>1520</v>
      </c>
      <c r="O90" s="29">
        <v>3511</v>
      </c>
      <c r="P90" s="69">
        <f t="shared" si="82"/>
        <v>3511</v>
      </c>
      <c r="Q90" s="29">
        <f t="shared" si="83"/>
        <v>3511</v>
      </c>
      <c r="R90" s="29">
        <f t="shared" si="77"/>
        <v>3511</v>
      </c>
      <c r="S90" s="29">
        <f t="shared" si="78"/>
        <v>3511</v>
      </c>
      <c r="T90" s="31">
        <f t="shared" si="79"/>
        <v>3511</v>
      </c>
      <c r="U90" s="12"/>
      <c r="W90" s="3"/>
      <c r="X90" s="3"/>
      <c r="Y90" s="3"/>
    </row>
    <row r="91" spans="1:25" ht="12.75" customHeight="1">
      <c r="A91" s="44">
        <v>436</v>
      </c>
      <c r="B91" s="45" t="s">
        <v>207</v>
      </c>
      <c r="C91" s="47" t="s">
        <v>208</v>
      </c>
      <c r="D91" s="26">
        <v>800</v>
      </c>
      <c r="E91" s="27">
        <v>800</v>
      </c>
      <c r="F91" s="28">
        <f t="shared" si="84"/>
        <v>800</v>
      </c>
      <c r="G91" s="155"/>
      <c r="H91" s="166">
        <f t="shared" si="80"/>
        <v>800</v>
      </c>
      <c r="I91" s="179">
        <f t="shared" ref="I91" si="86">E91*1.1</f>
        <v>880.00000000000011</v>
      </c>
      <c r="J91" s="187">
        <f t="shared" si="85"/>
        <v>1000</v>
      </c>
      <c r="K91" s="28">
        <f t="shared" si="74"/>
        <v>800</v>
      </c>
      <c r="L91" s="30">
        <f t="shared" si="75"/>
        <v>800</v>
      </c>
      <c r="M91" s="31">
        <f t="shared" si="76"/>
        <v>800</v>
      </c>
      <c r="N91" s="32">
        <v>1040</v>
      </c>
      <c r="O91" s="80">
        <v>1040</v>
      </c>
      <c r="P91" s="69">
        <f t="shared" si="82"/>
        <v>1040</v>
      </c>
      <c r="Q91" s="29">
        <f t="shared" si="83"/>
        <v>1040</v>
      </c>
      <c r="R91" s="29">
        <f t="shared" si="77"/>
        <v>1040</v>
      </c>
      <c r="S91" s="29">
        <f t="shared" si="78"/>
        <v>1040</v>
      </c>
      <c r="T91" s="31">
        <f t="shared" si="79"/>
        <v>1040</v>
      </c>
      <c r="U91" s="12"/>
      <c r="W91" s="3"/>
      <c r="X91" s="3"/>
      <c r="Y91" s="3"/>
    </row>
    <row r="92" spans="1:25" ht="12.75" customHeight="1" thickBot="1">
      <c r="A92" s="228" t="s">
        <v>209</v>
      </c>
      <c r="B92" s="229"/>
      <c r="C92" s="229"/>
      <c r="D92" s="229"/>
      <c r="E92" s="229"/>
      <c r="F92" s="229"/>
      <c r="G92" s="229"/>
      <c r="H92" s="229"/>
      <c r="I92" s="229"/>
      <c r="J92" s="229"/>
      <c r="K92" s="229"/>
      <c r="L92" s="229"/>
      <c r="M92" s="229"/>
      <c r="N92" s="229"/>
      <c r="O92" s="229"/>
      <c r="P92" s="229"/>
      <c r="Q92" s="229"/>
      <c r="R92" s="229"/>
      <c r="S92" s="229"/>
      <c r="T92" s="230"/>
      <c r="U92" s="12"/>
      <c r="W92" s="3"/>
      <c r="X92" s="3"/>
      <c r="Y92" s="3"/>
    </row>
    <row r="93" spans="1:25" ht="22.5">
      <c r="A93" s="64" t="s">
        <v>210</v>
      </c>
      <c r="B93" s="37" t="s">
        <v>211</v>
      </c>
      <c r="C93" s="54" t="s">
        <v>212</v>
      </c>
      <c r="D93" s="26">
        <v>1975</v>
      </c>
      <c r="E93" s="27">
        <v>1975</v>
      </c>
      <c r="F93" s="28">
        <f t="shared" si="84"/>
        <v>1975</v>
      </c>
      <c r="G93" s="154"/>
      <c r="H93" s="166">
        <f>E93</f>
        <v>1975</v>
      </c>
      <c r="I93" s="179"/>
      <c r="J93" s="187"/>
      <c r="K93" s="28">
        <f t="shared" ref="K93:K100" si="87">E93</f>
        <v>1975</v>
      </c>
      <c r="L93" s="30">
        <f t="shared" ref="L93:L100" si="88">E93</f>
        <v>1975</v>
      </c>
      <c r="M93" s="31">
        <f t="shared" ref="M93:M100" si="89">E93</f>
        <v>1975</v>
      </c>
      <c r="N93" s="32">
        <v>2165</v>
      </c>
      <c r="O93" s="29">
        <v>3119.4959669999998</v>
      </c>
      <c r="P93" s="69">
        <f>O93</f>
        <v>3119.4959669999998</v>
      </c>
      <c r="Q93" s="29">
        <f>O93</f>
        <v>3119.4959669999998</v>
      </c>
      <c r="R93" s="29">
        <f t="shared" ref="R93:R100" si="90">O93</f>
        <v>3119.4959669999998</v>
      </c>
      <c r="S93" s="29">
        <f t="shared" ref="S93:S100" si="91">O93</f>
        <v>3119.4959669999998</v>
      </c>
      <c r="T93" s="31">
        <f t="shared" ref="T93:T100" si="92">O93</f>
        <v>3119.4959669999998</v>
      </c>
      <c r="U93" s="12"/>
      <c r="W93" s="3"/>
      <c r="X93" s="3"/>
      <c r="Y93" s="3"/>
    </row>
    <row r="94" spans="1:25" ht="12.75" customHeight="1">
      <c r="A94" s="64" t="s">
        <v>213</v>
      </c>
      <c r="B94" s="37" t="s">
        <v>214</v>
      </c>
      <c r="C94" s="47" t="s">
        <v>215</v>
      </c>
      <c r="D94" s="26">
        <v>1335</v>
      </c>
      <c r="E94" s="27">
        <v>1335</v>
      </c>
      <c r="F94" s="28">
        <f t="shared" si="84"/>
        <v>1335</v>
      </c>
      <c r="G94" s="154"/>
      <c r="H94" s="166">
        <f t="shared" ref="H94:H100" si="93">E94</f>
        <v>1335</v>
      </c>
      <c r="I94" s="179"/>
      <c r="J94" s="187"/>
      <c r="K94" s="28">
        <f t="shared" si="87"/>
        <v>1335</v>
      </c>
      <c r="L94" s="30">
        <f t="shared" si="88"/>
        <v>1335</v>
      </c>
      <c r="M94" s="31">
        <f t="shared" si="89"/>
        <v>1335</v>
      </c>
      <c r="N94" s="32">
        <v>1460</v>
      </c>
      <c r="O94" s="29">
        <v>2799.0219779999998</v>
      </c>
      <c r="P94" s="69">
        <f t="shared" ref="P94:P100" si="94">O94</f>
        <v>2799.0219779999998</v>
      </c>
      <c r="Q94" s="29">
        <f t="shared" ref="Q94:Q100" si="95">O94</f>
        <v>2799.0219779999998</v>
      </c>
      <c r="R94" s="29">
        <f t="shared" si="90"/>
        <v>2799.0219779999998</v>
      </c>
      <c r="S94" s="29">
        <f t="shared" si="91"/>
        <v>2799.0219779999998</v>
      </c>
      <c r="T94" s="31">
        <f t="shared" si="92"/>
        <v>2799.0219779999998</v>
      </c>
      <c r="U94" s="12"/>
      <c r="W94" s="3"/>
      <c r="X94" s="3"/>
      <c r="Y94" s="3"/>
    </row>
    <row r="95" spans="1:25" ht="12.75" customHeight="1">
      <c r="A95" s="64" t="s">
        <v>216</v>
      </c>
      <c r="B95" s="37" t="s">
        <v>217</v>
      </c>
      <c r="C95" s="47" t="s">
        <v>218</v>
      </c>
      <c r="D95" s="26">
        <v>815</v>
      </c>
      <c r="E95" s="27">
        <v>815</v>
      </c>
      <c r="F95" s="28">
        <f t="shared" si="84"/>
        <v>815</v>
      </c>
      <c r="G95" s="154"/>
      <c r="H95" s="166">
        <f t="shared" si="93"/>
        <v>815</v>
      </c>
      <c r="I95" s="179"/>
      <c r="J95" s="187"/>
      <c r="K95" s="28">
        <f t="shared" si="87"/>
        <v>815</v>
      </c>
      <c r="L95" s="30">
        <f t="shared" si="88"/>
        <v>815</v>
      </c>
      <c r="M95" s="31">
        <f t="shared" si="89"/>
        <v>815</v>
      </c>
      <c r="N95" s="32">
        <v>1070</v>
      </c>
      <c r="O95" s="29">
        <v>2587.5307259999995</v>
      </c>
      <c r="P95" s="69">
        <f t="shared" si="94"/>
        <v>2587.5307259999995</v>
      </c>
      <c r="Q95" s="29">
        <f t="shared" si="95"/>
        <v>2587.5307259999995</v>
      </c>
      <c r="R95" s="29">
        <f t="shared" si="90"/>
        <v>2587.5307259999995</v>
      </c>
      <c r="S95" s="29">
        <f t="shared" si="91"/>
        <v>2587.5307259999995</v>
      </c>
      <c r="T95" s="31">
        <f t="shared" si="92"/>
        <v>2587.5307259999995</v>
      </c>
      <c r="U95" s="12"/>
      <c r="W95" s="3"/>
      <c r="X95" s="3"/>
      <c r="Y95" s="3"/>
    </row>
    <row r="96" spans="1:25" ht="12.75" customHeight="1">
      <c r="A96" s="64" t="s">
        <v>219</v>
      </c>
      <c r="B96" s="37" t="s">
        <v>220</v>
      </c>
      <c r="C96" s="47" t="s">
        <v>221</v>
      </c>
      <c r="D96" s="26">
        <v>3555</v>
      </c>
      <c r="E96" s="27">
        <v>3555</v>
      </c>
      <c r="F96" s="28">
        <f t="shared" si="84"/>
        <v>3555</v>
      </c>
      <c r="G96" s="154"/>
      <c r="H96" s="166">
        <f t="shared" si="93"/>
        <v>3555</v>
      </c>
      <c r="I96" s="179">
        <f>E96*1.1</f>
        <v>3910.5000000000005</v>
      </c>
      <c r="J96" s="187">
        <f>E96*1.25</f>
        <v>4443.75</v>
      </c>
      <c r="K96" s="28">
        <f t="shared" si="87"/>
        <v>3555</v>
      </c>
      <c r="L96" s="30">
        <f t="shared" si="88"/>
        <v>3555</v>
      </c>
      <c r="M96" s="31">
        <f t="shared" si="89"/>
        <v>3555</v>
      </c>
      <c r="N96" s="32">
        <v>4825</v>
      </c>
      <c r="O96" s="29">
        <v>6096.5590499999989</v>
      </c>
      <c r="P96" s="69">
        <f t="shared" si="94"/>
        <v>6096.5590499999989</v>
      </c>
      <c r="Q96" s="29">
        <f t="shared" si="95"/>
        <v>6096.5590499999989</v>
      </c>
      <c r="R96" s="29">
        <f t="shared" si="90"/>
        <v>6096.5590499999989</v>
      </c>
      <c r="S96" s="29">
        <f t="shared" si="91"/>
        <v>6096.5590499999989</v>
      </c>
      <c r="T96" s="31">
        <f t="shared" si="92"/>
        <v>6096.5590499999989</v>
      </c>
      <c r="U96" s="12"/>
      <c r="W96" s="3"/>
      <c r="X96" s="3"/>
      <c r="Y96" s="3"/>
    </row>
    <row r="97" spans="1:25" ht="23.25" customHeight="1">
      <c r="A97" s="64" t="s">
        <v>222</v>
      </c>
      <c r="B97" s="37" t="s">
        <v>223</v>
      </c>
      <c r="C97" s="54" t="s">
        <v>224</v>
      </c>
      <c r="D97" s="26">
        <v>4915</v>
      </c>
      <c r="E97" s="27">
        <v>4915</v>
      </c>
      <c r="F97" s="28">
        <f t="shared" si="84"/>
        <v>4915</v>
      </c>
      <c r="G97" s="154"/>
      <c r="H97" s="166">
        <f t="shared" si="93"/>
        <v>4915</v>
      </c>
      <c r="I97" s="179">
        <f t="shared" ref="I97:I99" si="96">E97*1.1</f>
        <v>5406.5</v>
      </c>
      <c r="J97" s="187">
        <f t="shared" ref="J97:J99" si="97">E97*1.25</f>
        <v>6143.75</v>
      </c>
      <c r="K97" s="28">
        <f t="shared" si="87"/>
        <v>4915</v>
      </c>
      <c r="L97" s="30">
        <f t="shared" si="88"/>
        <v>4915</v>
      </c>
      <c r="M97" s="31">
        <f t="shared" si="89"/>
        <v>4915</v>
      </c>
      <c r="N97" s="32">
        <v>6630</v>
      </c>
      <c r="O97" s="29">
        <v>8339.8769729999985</v>
      </c>
      <c r="P97" s="69">
        <f t="shared" si="94"/>
        <v>8339.8769729999985</v>
      </c>
      <c r="Q97" s="29">
        <f t="shared" si="95"/>
        <v>8339.8769729999985</v>
      </c>
      <c r="R97" s="29">
        <f t="shared" si="90"/>
        <v>8339.8769729999985</v>
      </c>
      <c r="S97" s="29">
        <f t="shared" si="91"/>
        <v>8339.8769729999985</v>
      </c>
      <c r="T97" s="31">
        <f t="shared" si="92"/>
        <v>8339.8769729999985</v>
      </c>
      <c r="U97" s="12"/>
      <c r="W97" s="3"/>
      <c r="X97" s="3"/>
      <c r="Y97" s="3"/>
    </row>
    <row r="98" spans="1:25" ht="24" customHeight="1">
      <c r="A98" s="64" t="s">
        <v>225</v>
      </c>
      <c r="B98" s="37" t="s">
        <v>226</v>
      </c>
      <c r="C98" s="54" t="s">
        <v>227</v>
      </c>
      <c r="D98" s="26">
        <v>3745</v>
      </c>
      <c r="E98" s="27">
        <v>3745</v>
      </c>
      <c r="F98" s="28">
        <f t="shared" si="84"/>
        <v>3745</v>
      </c>
      <c r="G98" s="154"/>
      <c r="H98" s="166">
        <f t="shared" si="93"/>
        <v>3745</v>
      </c>
      <c r="I98" s="179">
        <f t="shared" si="96"/>
        <v>4119.5</v>
      </c>
      <c r="J98" s="187">
        <f t="shared" si="97"/>
        <v>4681.25</v>
      </c>
      <c r="K98" s="28">
        <f t="shared" si="87"/>
        <v>3745</v>
      </c>
      <c r="L98" s="30">
        <f t="shared" si="88"/>
        <v>3745</v>
      </c>
      <c r="M98" s="31">
        <f t="shared" si="89"/>
        <v>3745</v>
      </c>
      <c r="N98" s="32">
        <v>5075</v>
      </c>
      <c r="O98" s="29">
        <v>6417.033038999999</v>
      </c>
      <c r="P98" s="69">
        <f t="shared" si="94"/>
        <v>6417.033038999999</v>
      </c>
      <c r="Q98" s="29">
        <f t="shared" si="95"/>
        <v>6417.033038999999</v>
      </c>
      <c r="R98" s="29">
        <f t="shared" si="90"/>
        <v>6417.033038999999</v>
      </c>
      <c r="S98" s="29">
        <f t="shared" si="91"/>
        <v>6417.033038999999</v>
      </c>
      <c r="T98" s="31">
        <f t="shared" si="92"/>
        <v>6417.033038999999</v>
      </c>
      <c r="U98" s="12"/>
      <c r="W98" s="3"/>
      <c r="X98" s="3"/>
      <c r="Y98" s="3"/>
    </row>
    <row r="99" spans="1:25" ht="33.75">
      <c r="A99" s="64" t="s">
        <v>228</v>
      </c>
      <c r="B99" s="37" t="s">
        <v>229</v>
      </c>
      <c r="C99" s="54" t="s">
        <v>230</v>
      </c>
      <c r="D99" s="26">
        <v>4915</v>
      </c>
      <c r="E99" s="27">
        <v>4915</v>
      </c>
      <c r="F99" s="28">
        <f t="shared" si="84"/>
        <v>4915</v>
      </c>
      <c r="G99" s="154"/>
      <c r="H99" s="166">
        <f t="shared" si="93"/>
        <v>4915</v>
      </c>
      <c r="I99" s="179">
        <f t="shared" si="96"/>
        <v>5406.5</v>
      </c>
      <c r="J99" s="187">
        <f t="shared" si="97"/>
        <v>6143.75</v>
      </c>
      <c r="K99" s="28">
        <f t="shared" si="87"/>
        <v>4915</v>
      </c>
      <c r="L99" s="30">
        <f t="shared" si="88"/>
        <v>4915</v>
      </c>
      <c r="M99" s="31">
        <f t="shared" si="89"/>
        <v>4915</v>
      </c>
      <c r="N99" s="32">
        <v>6630</v>
      </c>
      <c r="O99" s="29">
        <v>8339.8769729999985</v>
      </c>
      <c r="P99" s="69">
        <f t="shared" si="94"/>
        <v>8339.8769729999985</v>
      </c>
      <c r="Q99" s="29">
        <f t="shared" si="95"/>
        <v>8339.8769729999985</v>
      </c>
      <c r="R99" s="29">
        <f t="shared" si="90"/>
        <v>8339.8769729999985</v>
      </c>
      <c r="S99" s="29">
        <f t="shared" si="91"/>
        <v>8339.8769729999985</v>
      </c>
      <c r="T99" s="31">
        <f t="shared" si="92"/>
        <v>8339.8769729999985</v>
      </c>
      <c r="U99" s="12"/>
      <c r="W99" s="3"/>
      <c r="X99" s="3"/>
      <c r="Y99" s="3"/>
    </row>
    <row r="100" spans="1:25" ht="12.75" customHeight="1">
      <c r="A100" s="64" t="s">
        <v>231</v>
      </c>
      <c r="B100" s="37" t="s">
        <v>232</v>
      </c>
      <c r="C100" s="68" t="s">
        <v>233</v>
      </c>
      <c r="D100" s="26">
        <v>355</v>
      </c>
      <c r="E100" s="27">
        <v>355</v>
      </c>
      <c r="F100" s="28">
        <f t="shared" si="84"/>
        <v>355</v>
      </c>
      <c r="G100" s="154"/>
      <c r="H100" s="166">
        <f t="shared" si="93"/>
        <v>355</v>
      </c>
      <c r="I100" s="179">
        <f>E100</f>
        <v>355</v>
      </c>
      <c r="J100" s="187">
        <f>E100</f>
        <v>355</v>
      </c>
      <c r="K100" s="28">
        <f t="shared" si="87"/>
        <v>355</v>
      </c>
      <c r="L100" s="30">
        <f t="shared" si="88"/>
        <v>355</v>
      </c>
      <c r="M100" s="31">
        <f t="shared" si="89"/>
        <v>355</v>
      </c>
      <c r="N100" s="32">
        <v>355</v>
      </c>
      <c r="O100" s="29">
        <v>355</v>
      </c>
      <c r="P100" s="69">
        <f t="shared" si="94"/>
        <v>355</v>
      </c>
      <c r="Q100" s="29">
        <f t="shared" si="95"/>
        <v>355</v>
      </c>
      <c r="R100" s="29">
        <f t="shared" si="90"/>
        <v>355</v>
      </c>
      <c r="S100" s="29">
        <f t="shared" si="91"/>
        <v>355</v>
      </c>
      <c r="T100" s="31">
        <f t="shared" si="92"/>
        <v>355</v>
      </c>
      <c r="U100" s="12"/>
      <c r="V100"/>
      <c r="W100"/>
      <c r="X100"/>
      <c r="Y100" s="3"/>
    </row>
    <row r="101" spans="1:25" ht="11.25" customHeight="1">
      <c r="A101" s="231" t="s">
        <v>234</v>
      </c>
      <c r="B101" s="232"/>
      <c r="C101" s="232"/>
      <c r="D101" s="232"/>
      <c r="E101" s="232"/>
      <c r="F101" s="232"/>
      <c r="G101" s="232"/>
      <c r="H101" s="232"/>
      <c r="I101" s="232"/>
      <c r="J101" s="232"/>
      <c r="K101" s="232"/>
      <c r="L101" s="232"/>
      <c r="M101" s="232"/>
      <c r="N101" s="232"/>
      <c r="O101" s="232"/>
      <c r="P101" s="232"/>
      <c r="Q101" s="232"/>
      <c r="R101" s="232"/>
      <c r="S101" s="232"/>
      <c r="T101" s="233"/>
      <c r="U101" s="12"/>
      <c r="W101" s="3"/>
      <c r="X101" s="3"/>
      <c r="Y101" s="3"/>
    </row>
    <row r="102" spans="1:25" ht="12" customHeight="1">
      <c r="A102" s="64">
        <v>501</v>
      </c>
      <c r="B102" s="37" t="s">
        <v>235</v>
      </c>
      <c r="C102" s="46" t="s">
        <v>236</v>
      </c>
      <c r="D102" s="26">
        <v>3710</v>
      </c>
      <c r="E102" s="27">
        <v>3710</v>
      </c>
      <c r="F102" s="28">
        <f t="shared" si="84"/>
        <v>3710</v>
      </c>
      <c r="G102" s="156"/>
      <c r="H102" s="166">
        <f>E102</f>
        <v>3710</v>
      </c>
      <c r="I102" s="179">
        <f>E102*1.1</f>
        <v>4081.0000000000005</v>
      </c>
      <c r="J102" s="187">
        <f>E102*1.25</f>
        <v>4637.5</v>
      </c>
      <c r="K102" s="28">
        <f t="shared" ref="K102:K111" si="98">E102</f>
        <v>3710</v>
      </c>
      <c r="L102" s="30">
        <f t="shared" ref="L102:L111" si="99">E102</f>
        <v>3710</v>
      </c>
      <c r="M102" s="31">
        <f t="shared" ref="M102:M111" si="100">E102</f>
        <v>3710</v>
      </c>
      <c r="N102" s="32">
        <v>4655</v>
      </c>
      <c r="O102" s="29">
        <v>4655</v>
      </c>
      <c r="P102" s="27">
        <f>O102</f>
        <v>4655</v>
      </c>
      <c r="Q102" s="29">
        <f>O102</f>
        <v>4655</v>
      </c>
      <c r="R102" s="29">
        <f t="shared" ref="R102:R111" si="101">O102</f>
        <v>4655</v>
      </c>
      <c r="S102" s="29">
        <f t="shared" ref="S102:S111" si="102">O102</f>
        <v>4655</v>
      </c>
      <c r="T102" s="31">
        <f t="shared" ref="T102:T111" si="103">O102</f>
        <v>4655</v>
      </c>
      <c r="U102" s="12"/>
      <c r="W102" s="3"/>
      <c r="X102" s="3"/>
      <c r="Y102" s="3"/>
    </row>
    <row r="103" spans="1:25" ht="11.25" customHeight="1">
      <c r="A103" s="64">
        <v>502</v>
      </c>
      <c r="B103" s="37" t="s">
        <v>237</v>
      </c>
      <c r="C103" s="47" t="s">
        <v>238</v>
      </c>
      <c r="D103" s="26">
        <v>4475</v>
      </c>
      <c r="E103" s="27">
        <v>4475</v>
      </c>
      <c r="F103" s="28">
        <f t="shared" si="84"/>
        <v>4475</v>
      </c>
      <c r="G103" s="156"/>
      <c r="H103" s="166">
        <f t="shared" ref="H103:H111" si="104">E103</f>
        <v>4475</v>
      </c>
      <c r="I103" s="179">
        <f t="shared" ref="I103:I111" si="105">E103*1.1</f>
        <v>4922.5</v>
      </c>
      <c r="J103" s="187">
        <f t="shared" ref="J103:J111" si="106">E103*1.25</f>
        <v>5593.75</v>
      </c>
      <c r="K103" s="28">
        <f t="shared" si="98"/>
        <v>4475</v>
      </c>
      <c r="L103" s="30">
        <f t="shared" si="99"/>
        <v>4475</v>
      </c>
      <c r="M103" s="31">
        <f t="shared" si="100"/>
        <v>4475</v>
      </c>
      <c r="N103" s="32">
        <v>5635</v>
      </c>
      <c r="O103" s="29">
        <v>5635</v>
      </c>
      <c r="P103" s="27">
        <f t="shared" ref="P103:P111" si="107">O103</f>
        <v>5635</v>
      </c>
      <c r="Q103" s="29">
        <f t="shared" ref="Q103:Q111" si="108">O103</f>
        <v>5635</v>
      </c>
      <c r="R103" s="29">
        <f t="shared" si="101"/>
        <v>5635</v>
      </c>
      <c r="S103" s="29">
        <f t="shared" si="102"/>
        <v>5635</v>
      </c>
      <c r="T103" s="31">
        <f t="shared" si="103"/>
        <v>5635</v>
      </c>
      <c r="U103" s="12"/>
      <c r="W103" s="3"/>
      <c r="X103" s="3"/>
      <c r="Y103" s="3"/>
    </row>
    <row r="104" spans="1:25" ht="12" customHeight="1">
      <c r="A104" s="64">
        <v>503</v>
      </c>
      <c r="B104" s="37" t="s">
        <v>239</v>
      </c>
      <c r="C104" s="47" t="s">
        <v>240</v>
      </c>
      <c r="D104" s="26">
        <v>5615</v>
      </c>
      <c r="E104" s="27">
        <v>5615</v>
      </c>
      <c r="F104" s="28">
        <f t="shared" si="84"/>
        <v>5615</v>
      </c>
      <c r="G104" s="156"/>
      <c r="H104" s="166">
        <f t="shared" si="104"/>
        <v>5615</v>
      </c>
      <c r="I104" s="179">
        <f t="shared" si="105"/>
        <v>6176.5000000000009</v>
      </c>
      <c r="J104" s="187">
        <f t="shared" si="106"/>
        <v>7018.75</v>
      </c>
      <c r="K104" s="28">
        <f t="shared" si="98"/>
        <v>5615</v>
      </c>
      <c r="L104" s="30">
        <f t="shared" si="99"/>
        <v>5615</v>
      </c>
      <c r="M104" s="31">
        <f t="shared" si="100"/>
        <v>5615</v>
      </c>
      <c r="N104" s="32">
        <v>7095</v>
      </c>
      <c r="O104" s="29">
        <v>7095</v>
      </c>
      <c r="P104" s="27">
        <f t="shared" si="107"/>
        <v>7095</v>
      </c>
      <c r="Q104" s="29">
        <f t="shared" si="108"/>
        <v>7095</v>
      </c>
      <c r="R104" s="29">
        <f t="shared" si="101"/>
        <v>7095</v>
      </c>
      <c r="S104" s="29">
        <f t="shared" si="102"/>
        <v>7095</v>
      </c>
      <c r="T104" s="31">
        <f t="shared" si="103"/>
        <v>7095</v>
      </c>
      <c r="U104" s="12"/>
      <c r="W104" s="3"/>
      <c r="X104" s="3"/>
      <c r="Y104" s="3"/>
    </row>
    <row r="105" spans="1:25" ht="12" customHeight="1">
      <c r="A105" s="64" t="s">
        <v>241</v>
      </c>
      <c r="B105" s="37" t="s">
        <v>242</v>
      </c>
      <c r="C105" s="47" t="s">
        <v>243</v>
      </c>
      <c r="D105" s="26">
        <v>6120</v>
      </c>
      <c r="E105" s="27">
        <v>6120</v>
      </c>
      <c r="F105" s="28">
        <f t="shared" si="84"/>
        <v>6120</v>
      </c>
      <c r="G105" s="156"/>
      <c r="H105" s="166">
        <f t="shared" si="104"/>
        <v>6120</v>
      </c>
      <c r="I105" s="179">
        <f t="shared" si="105"/>
        <v>6732.0000000000009</v>
      </c>
      <c r="J105" s="187">
        <f t="shared" si="106"/>
        <v>7650</v>
      </c>
      <c r="K105" s="28">
        <f t="shared" si="98"/>
        <v>6120</v>
      </c>
      <c r="L105" s="30">
        <f t="shared" si="99"/>
        <v>6120</v>
      </c>
      <c r="M105" s="31">
        <f t="shared" si="100"/>
        <v>6120</v>
      </c>
      <c r="N105" s="32">
        <v>7725</v>
      </c>
      <c r="O105" s="29">
        <v>7725</v>
      </c>
      <c r="P105" s="27">
        <f t="shared" si="107"/>
        <v>7725</v>
      </c>
      <c r="Q105" s="29">
        <f t="shared" si="108"/>
        <v>7725</v>
      </c>
      <c r="R105" s="29">
        <f t="shared" si="101"/>
        <v>7725</v>
      </c>
      <c r="S105" s="29">
        <f t="shared" si="102"/>
        <v>7725</v>
      </c>
      <c r="T105" s="31">
        <f t="shared" si="103"/>
        <v>7725</v>
      </c>
      <c r="U105" s="12"/>
      <c r="W105" s="3"/>
      <c r="X105" s="3"/>
      <c r="Y105" s="3"/>
    </row>
    <row r="106" spans="1:25" ht="11.25" customHeight="1">
      <c r="A106" s="64" t="s">
        <v>244</v>
      </c>
      <c r="B106" s="37" t="s">
        <v>245</v>
      </c>
      <c r="C106" s="47" t="s">
        <v>246</v>
      </c>
      <c r="D106" s="26">
        <v>990</v>
      </c>
      <c r="E106" s="27">
        <v>1200</v>
      </c>
      <c r="F106" s="28">
        <f t="shared" si="84"/>
        <v>1200</v>
      </c>
      <c r="G106" s="151">
        <f>F106*1.5</f>
        <v>1800</v>
      </c>
      <c r="H106" s="166">
        <f t="shared" si="104"/>
        <v>1200</v>
      </c>
      <c r="I106" s="179">
        <f t="shared" si="105"/>
        <v>1320</v>
      </c>
      <c r="J106" s="187">
        <f t="shared" si="106"/>
        <v>1500</v>
      </c>
      <c r="K106" s="28">
        <f t="shared" si="98"/>
        <v>1200</v>
      </c>
      <c r="L106" s="30">
        <f t="shared" si="99"/>
        <v>1200</v>
      </c>
      <c r="M106" s="31">
        <f t="shared" si="100"/>
        <v>1200</v>
      </c>
      <c r="N106" s="32">
        <v>1270</v>
      </c>
      <c r="O106" s="29">
        <v>1270</v>
      </c>
      <c r="P106" s="27">
        <f t="shared" si="107"/>
        <v>1270</v>
      </c>
      <c r="Q106" s="29">
        <f t="shared" si="108"/>
        <v>1270</v>
      </c>
      <c r="R106" s="29">
        <f t="shared" si="101"/>
        <v>1270</v>
      </c>
      <c r="S106" s="29">
        <f t="shared" si="102"/>
        <v>1270</v>
      </c>
      <c r="T106" s="31">
        <f t="shared" si="103"/>
        <v>1270</v>
      </c>
      <c r="U106" s="12"/>
      <c r="W106" s="3"/>
      <c r="X106" s="3"/>
      <c r="Y106" s="3"/>
    </row>
    <row r="107" spans="1:25" ht="12.75">
      <c r="A107" s="64">
        <v>521</v>
      </c>
      <c r="B107" s="37" t="s">
        <v>247</v>
      </c>
      <c r="C107" s="47" t="s">
        <v>248</v>
      </c>
      <c r="D107" s="26">
        <v>875</v>
      </c>
      <c r="E107" s="27">
        <v>1200</v>
      </c>
      <c r="F107" s="28">
        <f t="shared" si="84"/>
        <v>1200</v>
      </c>
      <c r="G107" s="151">
        <f t="shared" ref="G107:G109" si="109">F107*1.5</f>
        <v>1800</v>
      </c>
      <c r="H107" s="166">
        <f t="shared" si="104"/>
        <v>1200</v>
      </c>
      <c r="I107" s="179">
        <f t="shared" si="105"/>
        <v>1320</v>
      </c>
      <c r="J107" s="187">
        <f t="shared" si="106"/>
        <v>1500</v>
      </c>
      <c r="K107" s="28">
        <f t="shared" si="98"/>
        <v>1200</v>
      </c>
      <c r="L107" s="30">
        <f t="shared" si="99"/>
        <v>1200</v>
      </c>
      <c r="M107" s="31">
        <f t="shared" si="100"/>
        <v>1200</v>
      </c>
      <c r="N107" s="32">
        <v>1130</v>
      </c>
      <c r="O107" s="29">
        <v>1270</v>
      </c>
      <c r="P107" s="27">
        <f t="shared" si="107"/>
        <v>1270</v>
      </c>
      <c r="Q107" s="29">
        <f t="shared" si="108"/>
        <v>1270</v>
      </c>
      <c r="R107" s="29">
        <f t="shared" si="101"/>
        <v>1270</v>
      </c>
      <c r="S107" s="29">
        <f t="shared" si="102"/>
        <v>1270</v>
      </c>
      <c r="T107" s="31">
        <f t="shared" si="103"/>
        <v>1270</v>
      </c>
      <c r="U107" s="12"/>
      <c r="W107" s="3"/>
      <c r="X107" s="3"/>
      <c r="Y107" s="3"/>
    </row>
    <row r="108" spans="1:25" ht="12.75">
      <c r="A108" s="64">
        <v>522</v>
      </c>
      <c r="B108" s="37" t="s">
        <v>249</v>
      </c>
      <c r="C108" s="47" t="s">
        <v>250</v>
      </c>
      <c r="D108" s="26">
        <v>880</v>
      </c>
      <c r="E108" s="27">
        <v>880</v>
      </c>
      <c r="F108" s="28">
        <f t="shared" si="84"/>
        <v>880</v>
      </c>
      <c r="G108" s="151">
        <f t="shared" si="109"/>
        <v>1320</v>
      </c>
      <c r="H108" s="166">
        <f t="shared" si="104"/>
        <v>880</v>
      </c>
      <c r="I108" s="179">
        <f t="shared" si="105"/>
        <v>968.00000000000011</v>
      </c>
      <c r="J108" s="187">
        <f t="shared" si="106"/>
        <v>1100</v>
      </c>
      <c r="K108" s="28">
        <f t="shared" si="98"/>
        <v>880</v>
      </c>
      <c r="L108" s="30">
        <f t="shared" si="99"/>
        <v>880</v>
      </c>
      <c r="M108" s="31">
        <f t="shared" si="100"/>
        <v>880</v>
      </c>
      <c r="N108" s="32">
        <v>1135</v>
      </c>
      <c r="O108" s="29">
        <v>1135</v>
      </c>
      <c r="P108" s="27">
        <f t="shared" si="107"/>
        <v>1135</v>
      </c>
      <c r="Q108" s="29">
        <f t="shared" si="108"/>
        <v>1135</v>
      </c>
      <c r="R108" s="29">
        <f t="shared" si="101"/>
        <v>1135</v>
      </c>
      <c r="S108" s="29">
        <f t="shared" si="102"/>
        <v>1135</v>
      </c>
      <c r="T108" s="31">
        <f t="shared" si="103"/>
        <v>1135</v>
      </c>
      <c r="U108" s="12"/>
      <c r="W108" s="3"/>
      <c r="X108" s="3"/>
      <c r="Y108" s="3"/>
    </row>
    <row r="109" spans="1:25" ht="12" customHeight="1">
      <c r="A109" s="64">
        <v>523</v>
      </c>
      <c r="B109" s="37" t="s">
        <v>251</v>
      </c>
      <c r="C109" s="47" t="s">
        <v>252</v>
      </c>
      <c r="D109" s="26">
        <v>1280</v>
      </c>
      <c r="E109" s="27">
        <v>1280</v>
      </c>
      <c r="F109" s="28">
        <f t="shared" si="84"/>
        <v>1280</v>
      </c>
      <c r="G109" s="151">
        <f t="shared" si="109"/>
        <v>1920</v>
      </c>
      <c r="H109" s="166">
        <f t="shared" si="104"/>
        <v>1280</v>
      </c>
      <c r="I109" s="179">
        <f t="shared" si="105"/>
        <v>1408</v>
      </c>
      <c r="J109" s="187">
        <f t="shared" si="106"/>
        <v>1600</v>
      </c>
      <c r="K109" s="28">
        <f t="shared" si="98"/>
        <v>1280</v>
      </c>
      <c r="L109" s="30">
        <f t="shared" si="99"/>
        <v>1280</v>
      </c>
      <c r="M109" s="31">
        <f t="shared" si="100"/>
        <v>1280</v>
      </c>
      <c r="N109" s="32">
        <v>1665</v>
      </c>
      <c r="O109" s="29">
        <v>1665</v>
      </c>
      <c r="P109" s="27">
        <f t="shared" si="107"/>
        <v>1665</v>
      </c>
      <c r="Q109" s="29">
        <f t="shared" si="108"/>
        <v>1665</v>
      </c>
      <c r="R109" s="29">
        <f t="shared" si="101"/>
        <v>1665</v>
      </c>
      <c r="S109" s="29">
        <f t="shared" si="102"/>
        <v>1665</v>
      </c>
      <c r="T109" s="31">
        <f t="shared" si="103"/>
        <v>1665</v>
      </c>
      <c r="U109" s="12"/>
      <c r="W109" s="3"/>
      <c r="X109" s="3"/>
      <c r="Y109" s="3"/>
    </row>
    <row r="110" spans="1:25" ht="12" customHeight="1">
      <c r="A110" s="64">
        <v>541</v>
      </c>
      <c r="B110" s="37" t="s">
        <v>253</v>
      </c>
      <c r="C110" s="68" t="s">
        <v>254</v>
      </c>
      <c r="D110" s="26">
        <v>4000</v>
      </c>
      <c r="E110" s="27">
        <v>4000</v>
      </c>
      <c r="F110" s="28">
        <f t="shared" si="84"/>
        <v>4000</v>
      </c>
      <c r="G110" s="156"/>
      <c r="H110" s="166">
        <f t="shared" si="104"/>
        <v>4000</v>
      </c>
      <c r="I110" s="179">
        <f t="shared" si="105"/>
        <v>4400</v>
      </c>
      <c r="J110" s="187">
        <f t="shared" si="106"/>
        <v>5000</v>
      </c>
      <c r="K110" s="28">
        <f t="shared" si="98"/>
        <v>4000</v>
      </c>
      <c r="L110" s="30">
        <f t="shared" si="99"/>
        <v>4000</v>
      </c>
      <c r="M110" s="31">
        <f t="shared" si="100"/>
        <v>4000</v>
      </c>
      <c r="N110" s="32">
        <v>5150</v>
      </c>
      <c r="O110" s="29">
        <v>5150</v>
      </c>
      <c r="P110" s="27">
        <f t="shared" si="107"/>
        <v>5150</v>
      </c>
      <c r="Q110" s="29">
        <f t="shared" si="108"/>
        <v>5150</v>
      </c>
      <c r="R110" s="29">
        <f t="shared" si="101"/>
        <v>5150</v>
      </c>
      <c r="S110" s="29">
        <f t="shared" si="102"/>
        <v>5150</v>
      </c>
      <c r="T110" s="31">
        <f t="shared" si="103"/>
        <v>5150</v>
      </c>
      <c r="U110" s="12"/>
      <c r="W110" s="3"/>
      <c r="X110" s="3"/>
      <c r="Y110" s="3"/>
    </row>
    <row r="111" spans="1:25" ht="22.5">
      <c r="A111" s="64" t="s">
        <v>255</v>
      </c>
      <c r="B111" s="37" t="s">
        <v>256</v>
      </c>
      <c r="C111" s="81" t="s">
        <v>257</v>
      </c>
      <c r="D111" s="26">
        <v>1125</v>
      </c>
      <c r="E111" s="27">
        <v>1125</v>
      </c>
      <c r="F111" s="28">
        <f t="shared" si="84"/>
        <v>1125</v>
      </c>
      <c r="G111" s="156"/>
      <c r="H111" s="166">
        <f t="shared" si="104"/>
        <v>1125</v>
      </c>
      <c r="I111" s="179">
        <f t="shared" si="105"/>
        <v>1237.5</v>
      </c>
      <c r="J111" s="187">
        <f t="shared" si="106"/>
        <v>1406.25</v>
      </c>
      <c r="K111" s="28">
        <f t="shared" si="98"/>
        <v>1125</v>
      </c>
      <c r="L111" s="30">
        <f t="shared" si="99"/>
        <v>1125</v>
      </c>
      <c r="M111" s="31">
        <f t="shared" si="100"/>
        <v>1125</v>
      </c>
      <c r="N111" s="32">
        <v>1445</v>
      </c>
      <c r="O111" s="29">
        <v>1445</v>
      </c>
      <c r="P111" s="27">
        <f t="shared" si="107"/>
        <v>1445</v>
      </c>
      <c r="Q111" s="29">
        <f t="shared" si="108"/>
        <v>1445</v>
      </c>
      <c r="R111" s="29">
        <f t="shared" si="101"/>
        <v>1445</v>
      </c>
      <c r="S111" s="29">
        <f t="shared" si="102"/>
        <v>1445</v>
      </c>
      <c r="T111" s="31">
        <f t="shared" si="103"/>
        <v>1445</v>
      </c>
      <c r="U111" s="12"/>
      <c r="W111" s="3"/>
      <c r="X111" s="3"/>
      <c r="Y111" s="3"/>
    </row>
    <row r="112" spans="1:25" ht="11.25" customHeight="1">
      <c r="A112" s="234" t="s">
        <v>258</v>
      </c>
      <c r="B112" s="235"/>
      <c r="C112" s="235"/>
      <c r="D112" s="235"/>
      <c r="E112" s="235"/>
      <c r="F112" s="235"/>
      <c r="G112" s="235"/>
      <c r="H112" s="235"/>
      <c r="I112" s="235"/>
      <c r="J112" s="235"/>
      <c r="K112" s="235"/>
      <c r="L112" s="235"/>
      <c r="M112" s="235"/>
      <c r="N112" s="235"/>
      <c r="O112" s="235"/>
      <c r="P112" s="235"/>
      <c r="Q112" s="235"/>
      <c r="R112" s="235"/>
      <c r="S112" s="235"/>
      <c r="T112" s="236"/>
      <c r="U112" s="12"/>
      <c r="W112" s="3"/>
      <c r="X112" s="3"/>
      <c r="Y112" s="3"/>
    </row>
    <row r="113" spans="1:25" ht="22.5">
      <c r="A113" s="44">
        <v>601</v>
      </c>
      <c r="B113" s="45" t="s">
        <v>259</v>
      </c>
      <c r="C113" s="35" t="s">
        <v>260</v>
      </c>
      <c r="D113" s="26">
        <v>3825</v>
      </c>
      <c r="E113" s="27">
        <v>3825</v>
      </c>
      <c r="F113" s="28">
        <f t="shared" si="84"/>
        <v>3825</v>
      </c>
      <c r="G113" s="156"/>
      <c r="H113" s="166">
        <f>E113</f>
        <v>3825</v>
      </c>
      <c r="I113" s="179">
        <f>E113</f>
        <v>3825</v>
      </c>
      <c r="J113" s="187">
        <f>E113</f>
        <v>3825</v>
      </c>
      <c r="K113" s="28">
        <f t="shared" ref="K113:K120" si="110">E113</f>
        <v>3825</v>
      </c>
      <c r="L113" s="30">
        <f t="shared" ref="L113:L120" si="111">E113</f>
        <v>3825</v>
      </c>
      <c r="M113" s="31">
        <f t="shared" ref="M113:M120" si="112">E113</f>
        <v>3825</v>
      </c>
      <c r="N113" s="32">
        <v>5305</v>
      </c>
      <c r="O113" s="29">
        <v>5314.2572249999994</v>
      </c>
      <c r="P113" s="27">
        <f>O113</f>
        <v>5314.2572249999994</v>
      </c>
      <c r="Q113" s="29">
        <f>O113</f>
        <v>5314.2572249999994</v>
      </c>
      <c r="R113" s="29">
        <f t="shared" ref="R113:R120" si="113">O113</f>
        <v>5314.2572249999994</v>
      </c>
      <c r="S113" s="29">
        <f t="shared" ref="S113:S120" si="114">O113</f>
        <v>5314.2572249999994</v>
      </c>
      <c r="T113" s="31">
        <f t="shared" ref="T113:T120" si="115">O113</f>
        <v>5314.2572249999994</v>
      </c>
      <c r="U113" s="12"/>
      <c r="W113" s="3"/>
      <c r="X113" s="3"/>
      <c r="Y113" s="3"/>
    </row>
    <row r="114" spans="1:25" ht="22.5">
      <c r="A114" s="44" t="s">
        <v>261</v>
      </c>
      <c r="B114" s="45" t="s">
        <v>262</v>
      </c>
      <c r="C114" s="35" t="s">
        <v>263</v>
      </c>
      <c r="D114" s="26">
        <v>3825</v>
      </c>
      <c r="E114" s="27">
        <v>5398.1831160000002</v>
      </c>
      <c r="F114" s="28">
        <f t="shared" si="84"/>
        <v>5398.1831160000002</v>
      </c>
      <c r="G114" s="156"/>
      <c r="H114" s="166">
        <f t="shared" ref="H114:H120" si="116">E114</f>
        <v>5398.1831160000002</v>
      </c>
      <c r="I114" s="179">
        <f t="shared" ref="I114:I120" si="117">E114</f>
        <v>5398.1831160000002</v>
      </c>
      <c r="J114" s="187">
        <f t="shared" ref="J114:J120" si="118">E114</f>
        <v>5398.1831160000002</v>
      </c>
      <c r="K114" s="28">
        <f t="shared" si="110"/>
        <v>5398.1831160000002</v>
      </c>
      <c r="L114" s="30">
        <f t="shared" si="111"/>
        <v>5398.1831160000002</v>
      </c>
      <c r="M114" s="31">
        <f t="shared" si="112"/>
        <v>5398.1831160000002</v>
      </c>
      <c r="N114" s="32">
        <v>5305</v>
      </c>
      <c r="O114" s="29">
        <v>8851.3405109999985</v>
      </c>
      <c r="P114" s="27">
        <f t="shared" ref="P114:P120" si="119">O114</f>
        <v>8851.3405109999985</v>
      </c>
      <c r="Q114" s="29">
        <f t="shared" ref="Q114:Q120" si="120">O114</f>
        <v>8851.3405109999985</v>
      </c>
      <c r="R114" s="29">
        <f t="shared" si="113"/>
        <v>8851.3405109999985</v>
      </c>
      <c r="S114" s="29">
        <f t="shared" si="114"/>
        <v>8851.3405109999985</v>
      </c>
      <c r="T114" s="31">
        <f t="shared" si="115"/>
        <v>8851.3405109999985</v>
      </c>
      <c r="U114" s="12"/>
      <c r="W114" s="3"/>
      <c r="X114" s="3"/>
      <c r="Y114" s="3"/>
    </row>
    <row r="115" spans="1:25" ht="22.5">
      <c r="A115" s="44">
        <v>602</v>
      </c>
      <c r="B115" s="45" t="s">
        <v>259</v>
      </c>
      <c r="C115" s="35" t="s">
        <v>264</v>
      </c>
      <c r="D115" s="26">
        <v>3825</v>
      </c>
      <c r="E115" s="27">
        <v>3825</v>
      </c>
      <c r="F115" s="28">
        <f t="shared" si="84"/>
        <v>3825</v>
      </c>
      <c r="G115" s="156"/>
      <c r="H115" s="166">
        <f t="shared" si="116"/>
        <v>3825</v>
      </c>
      <c r="I115" s="179">
        <f t="shared" si="117"/>
        <v>3825</v>
      </c>
      <c r="J115" s="187">
        <f t="shared" si="118"/>
        <v>3825</v>
      </c>
      <c r="K115" s="28">
        <f t="shared" si="110"/>
        <v>3825</v>
      </c>
      <c r="L115" s="30">
        <f t="shared" si="111"/>
        <v>3825</v>
      </c>
      <c r="M115" s="31">
        <f t="shared" si="112"/>
        <v>3825</v>
      </c>
      <c r="N115" s="32">
        <v>5305</v>
      </c>
      <c r="O115" s="29">
        <v>5314.2572249999994</v>
      </c>
      <c r="P115" s="27">
        <f t="shared" si="119"/>
        <v>5314.2572249999994</v>
      </c>
      <c r="Q115" s="29">
        <f t="shared" si="120"/>
        <v>5314.2572249999994</v>
      </c>
      <c r="R115" s="29">
        <f t="shared" si="113"/>
        <v>5314.2572249999994</v>
      </c>
      <c r="S115" s="29">
        <f t="shared" si="114"/>
        <v>5314.2572249999994</v>
      </c>
      <c r="T115" s="31">
        <f t="shared" si="115"/>
        <v>5314.2572249999994</v>
      </c>
      <c r="U115" s="12"/>
      <c r="W115" s="3"/>
      <c r="X115" s="3"/>
      <c r="Y115" s="3"/>
    </row>
    <row r="116" spans="1:25" ht="22.5">
      <c r="A116" s="44" t="s">
        <v>265</v>
      </c>
      <c r="B116" s="45" t="s">
        <v>262</v>
      </c>
      <c r="C116" s="35" t="s">
        <v>266</v>
      </c>
      <c r="D116" s="26">
        <v>3825</v>
      </c>
      <c r="E116" s="27">
        <v>5398.1831160000002</v>
      </c>
      <c r="F116" s="28">
        <f t="shared" si="84"/>
        <v>5398.1831160000002</v>
      </c>
      <c r="G116" s="156"/>
      <c r="H116" s="166">
        <f t="shared" si="116"/>
        <v>5398.1831160000002</v>
      </c>
      <c r="I116" s="179">
        <f t="shared" si="117"/>
        <v>5398.1831160000002</v>
      </c>
      <c r="J116" s="187">
        <f t="shared" si="118"/>
        <v>5398.1831160000002</v>
      </c>
      <c r="K116" s="28">
        <f t="shared" si="110"/>
        <v>5398.1831160000002</v>
      </c>
      <c r="L116" s="30">
        <f t="shared" si="111"/>
        <v>5398.1831160000002</v>
      </c>
      <c r="M116" s="31">
        <f t="shared" si="112"/>
        <v>5398.1831160000002</v>
      </c>
      <c r="N116" s="32">
        <v>5305</v>
      </c>
      <c r="O116" s="29">
        <v>8850.261473999999</v>
      </c>
      <c r="P116" s="27">
        <f t="shared" si="119"/>
        <v>8850.261473999999</v>
      </c>
      <c r="Q116" s="29">
        <f t="shared" si="120"/>
        <v>8850.261473999999</v>
      </c>
      <c r="R116" s="29">
        <f t="shared" si="113"/>
        <v>8850.261473999999</v>
      </c>
      <c r="S116" s="29">
        <f t="shared" si="114"/>
        <v>8850.261473999999</v>
      </c>
      <c r="T116" s="31">
        <f t="shared" si="115"/>
        <v>8850.261473999999</v>
      </c>
      <c r="U116" s="12"/>
      <c r="W116" s="3"/>
      <c r="X116" s="3"/>
      <c r="Y116" s="3"/>
    </row>
    <row r="117" spans="1:25" ht="12" customHeight="1">
      <c r="A117" s="44">
        <v>603</v>
      </c>
      <c r="B117" s="45" t="s">
        <v>267</v>
      </c>
      <c r="C117" s="51" t="s">
        <v>268</v>
      </c>
      <c r="D117" s="26">
        <v>6085</v>
      </c>
      <c r="E117" s="27">
        <v>6085</v>
      </c>
      <c r="F117" s="28">
        <f t="shared" si="84"/>
        <v>6085</v>
      </c>
      <c r="G117" s="156"/>
      <c r="H117" s="166">
        <f t="shared" si="116"/>
        <v>6085</v>
      </c>
      <c r="I117" s="179">
        <f t="shared" si="117"/>
        <v>6085</v>
      </c>
      <c r="J117" s="187">
        <f t="shared" si="118"/>
        <v>6085</v>
      </c>
      <c r="K117" s="28">
        <f t="shared" si="110"/>
        <v>6085</v>
      </c>
      <c r="L117" s="30">
        <f t="shared" si="111"/>
        <v>6085</v>
      </c>
      <c r="M117" s="31">
        <f t="shared" si="112"/>
        <v>6085</v>
      </c>
      <c r="N117" s="32">
        <v>7420</v>
      </c>
      <c r="O117" s="29">
        <v>8666.8251839999975</v>
      </c>
      <c r="P117" s="27">
        <f t="shared" si="119"/>
        <v>8666.8251839999975</v>
      </c>
      <c r="Q117" s="29">
        <f t="shared" si="120"/>
        <v>8666.8251839999975</v>
      </c>
      <c r="R117" s="29">
        <f t="shared" si="113"/>
        <v>8666.8251839999975</v>
      </c>
      <c r="S117" s="29">
        <f t="shared" si="114"/>
        <v>8666.8251839999975</v>
      </c>
      <c r="T117" s="31">
        <f t="shared" si="115"/>
        <v>8666.8251839999975</v>
      </c>
      <c r="U117" s="12"/>
      <c r="W117" s="3"/>
      <c r="X117" s="3"/>
      <c r="Y117" s="3"/>
    </row>
    <row r="118" spans="1:25" ht="21" customHeight="1">
      <c r="A118" s="36">
        <v>604</v>
      </c>
      <c r="B118" s="61" t="s">
        <v>269</v>
      </c>
      <c r="C118" s="82" t="s">
        <v>270</v>
      </c>
      <c r="D118" s="26">
        <v>2295</v>
      </c>
      <c r="E118" s="27">
        <v>2295</v>
      </c>
      <c r="F118" s="28">
        <f t="shared" si="84"/>
        <v>2295</v>
      </c>
      <c r="G118" s="156"/>
      <c r="H118" s="166">
        <f t="shared" si="116"/>
        <v>2295</v>
      </c>
      <c r="I118" s="179">
        <f t="shared" si="117"/>
        <v>2295</v>
      </c>
      <c r="J118" s="187">
        <f t="shared" si="118"/>
        <v>2295</v>
      </c>
      <c r="K118" s="28">
        <f t="shared" si="110"/>
        <v>2295</v>
      </c>
      <c r="L118" s="30">
        <f t="shared" si="111"/>
        <v>2295</v>
      </c>
      <c r="M118" s="31">
        <f t="shared" si="112"/>
        <v>2295</v>
      </c>
      <c r="N118" s="32">
        <v>2805</v>
      </c>
      <c r="O118" s="29">
        <v>4048.5468239999996</v>
      </c>
      <c r="P118" s="27">
        <f t="shared" si="119"/>
        <v>4048.5468239999996</v>
      </c>
      <c r="Q118" s="29">
        <f t="shared" si="120"/>
        <v>4048.5468239999996</v>
      </c>
      <c r="R118" s="29">
        <f t="shared" si="113"/>
        <v>4048.5468239999996</v>
      </c>
      <c r="S118" s="29">
        <f t="shared" si="114"/>
        <v>4048.5468239999996</v>
      </c>
      <c r="T118" s="31">
        <f t="shared" si="115"/>
        <v>4048.5468239999996</v>
      </c>
      <c r="U118" s="12"/>
      <c r="W118" s="3"/>
      <c r="X118" s="3"/>
      <c r="Y118" s="3"/>
    </row>
    <row r="119" spans="1:25" ht="12" customHeight="1">
      <c r="A119" s="44">
        <v>606</v>
      </c>
      <c r="B119" s="45" t="s">
        <v>271</v>
      </c>
      <c r="C119" s="51" t="s">
        <v>272</v>
      </c>
      <c r="D119" s="26">
        <v>585</v>
      </c>
      <c r="E119" s="27">
        <v>645.36582599999997</v>
      </c>
      <c r="F119" s="28">
        <f t="shared" si="84"/>
        <v>645.36582599999997</v>
      </c>
      <c r="G119" s="156"/>
      <c r="H119" s="166">
        <f t="shared" si="116"/>
        <v>645.36582599999997</v>
      </c>
      <c r="I119" s="179">
        <f t="shared" si="117"/>
        <v>645.36582599999997</v>
      </c>
      <c r="J119" s="187">
        <f t="shared" si="118"/>
        <v>645.36582599999997</v>
      </c>
      <c r="K119" s="28">
        <f t="shared" si="110"/>
        <v>645.36582599999997</v>
      </c>
      <c r="L119" s="30">
        <f t="shared" si="111"/>
        <v>645.36582599999997</v>
      </c>
      <c r="M119" s="31">
        <f t="shared" si="112"/>
        <v>645.36582599999997</v>
      </c>
      <c r="N119" s="32">
        <v>715</v>
      </c>
      <c r="O119" s="29">
        <v>897.75878399999988</v>
      </c>
      <c r="P119" s="27">
        <f t="shared" si="119"/>
        <v>897.75878399999988</v>
      </c>
      <c r="Q119" s="29">
        <f t="shared" si="120"/>
        <v>897.75878399999988</v>
      </c>
      <c r="R119" s="29">
        <f t="shared" si="113"/>
        <v>897.75878399999988</v>
      </c>
      <c r="S119" s="29">
        <f t="shared" si="114"/>
        <v>897.75878399999988</v>
      </c>
      <c r="T119" s="31">
        <f t="shared" si="115"/>
        <v>897.75878399999988</v>
      </c>
      <c r="U119" s="12"/>
      <c r="W119" s="3"/>
      <c r="X119" s="3"/>
      <c r="Y119" s="3"/>
    </row>
    <row r="120" spans="1:25" ht="11.25" customHeight="1">
      <c r="A120" s="44">
        <v>607</v>
      </c>
      <c r="B120" s="45" t="s">
        <v>273</v>
      </c>
      <c r="C120" s="51" t="s">
        <v>274</v>
      </c>
      <c r="D120" s="26">
        <v>820</v>
      </c>
      <c r="E120" s="27">
        <v>820</v>
      </c>
      <c r="F120" s="28">
        <f t="shared" si="84"/>
        <v>820</v>
      </c>
      <c r="G120" s="156"/>
      <c r="H120" s="166">
        <f t="shared" si="116"/>
        <v>820</v>
      </c>
      <c r="I120" s="179">
        <f t="shared" si="117"/>
        <v>820</v>
      </c>
      <c r="J120" s="187">
        <f t="shared" si="118"/>
        <v>820</v>
      </c>
      <c r="K120" s="28">
        <f t="shared" si="110"/>
        <v>820</v>
      </c>
      <c r="L120" s="30">
        <f t="shared" si="111"/>
        <v>820</v>
      </c>
      <c r="M120" s="31">
        <f t="shared" si="112"/>
        <v>820</v>
      </c>
      <c r="N120" s="32">
        <v>1075</v>
      </c>
      <c r="O120" s="29">
        <v>1497.7033559999998</v>
      </c>
      <c r="P120" s="27">
        <f t="shared" si="119"/>
        <v>1497.7033559999998</v>
      </c>
      <c r="Q120" s="29">
        <f t="shared" si="120"/>
        <v>1497.7033559999998</v>
      </c>
      <c r="R120" s="29">
        <f t="shared" si="113"/>
        <v>1497.7033559999998</v>
      </c>
      <c r="S120" s="29">
        <f t="shared" si="114"/>
        <v>1497.7033559999998</v>
      </c>
      <c r="T120" s="31">
        <f t="shared" si="115"/>
        <v>1497.7033559999998</v>
      </c>
      <c r="U120" s="12"/>
      <c r="W120" s="3"/>
      <c r="X120" s="3"/>
      <c r="Y120" s="3"/>
    </row>
    <row r="121" spans="1:25" ht="12" customHeight="1">
      <c r="A121" s="237" t="s">
        <v>275</v>
      </c>
      <c r="B121" s="238"/>
      <c r="C121" s="238"/>
      <c r="D121" s="238"/>
      <c r="E121" s="238"/>
      <c r="F121" s="238"/>
      <c r="G121" s="238"/>
      <c r="H121" s="238"/>
      <c r="I121" s="238"/>
      <c r="J121" s="238"/>
      <c r="K121" s="238"/>
      <c r="L121" s="238"/>
      <c r="M121" s="238"/>
      <c r="N121" s="238"/>
      <c r="O121" s="238"/>
      <c r="P121" s="238"/>
      <c r="Q121" s="238"/>
      <c r="R121" s="238"/>
      <c r="S121" s="238"/>
      <c r="T121" s="239"/>
      <c r="U121" s="12"/>
      <c r="W121" s="3"/>
      <c r="X121" s="3"/>
      <c r="Y121" s="3"/>
    </row>
    <row r="122" spans="1:25" ht="12.75">
      <c r="A122" s="36">
        <v>701</v>
      </c>
      <c r="B122" s="61" t="s">
        <v>276</v>
      </c>
      <c r="C122" s="46" t="s">
        <v>277</v>
      </c>
      <c r="D122" s="26">
        <v>665</v>
      </c>
      <c r="E122" s="27">
        <v>665</v>
      </c>
      <c r="F122" s="28">
        <f t="shared" si="84"/>
        <v>665</v>
      </c>
      <c r="G122" s="151">
        <f>E122*1.5</f>
        <v>997.5</v>
      </c>
      <c r="H122" s="166">
        <f>D122*1.07</f>
        <v>711.55000000000007</v>
      </c>
      <c r="I122" s="179">
        <f>H122*1.1</f>
        <v>782.70500000000015</v>
      </c>
      <c r="J122" s="187">
        <f>H122*1.25</f>
        <v>889.43750000000011</v>
      </c>
      <c r="K122" s="28">
        <f t="shared" ref="K122:K138" si="121">E122</f>
        <v>665</v>
      </c>
      <c r="L122" s="30">
        <f t="shared" ref="L122:L138" si="122">E122</f>
        <v>665</v>
      </c>
      <c r="M122" s="31">
        <f t="shared" ref="M122:M138" si="123">E122</f>
        <v>665</v>
      </c>
      <c r="N122" s="32">
        <v>665</v>
      </c>
      <c r="O122" s="29">
        <v>665</v>
      </c>
      <c r="P122" s="27">
        <f>O122</f>
        <v>665</v>
      </c>
      <c r="Q122" s="29">
        <f>N122*1.07</f>
        <v>711.55000000000007</v>
      </c>
      <c r="R122" s="29">
        <f t="shared" ref="R122:R138" si="124">O122</f>
        <v>665</v>
      </c>
      <c r="S122" s="29">
        <f t="shared" ref="S122:S138" si="125">O122</f>
        <v>665</v>
      </c>
      <c r="T122" s="31">
        <f t="shared" ref="T122:T138" si="126">O122</f>
        <v>665</v>
      </c>
      <c r="U122" s="12"/>
      <c r="W122" s="3"/>
      <c r="X122" s="3"/>
      <c r="Y122" s="3"/>
    </row>
    <row r="123" spans="1:25" ht="12.75">
      <c r="A123" s="36" t="s">
        <v>278</v>
      </c>
      <c r="B123" s="61" t="s">
        <v>279</v>
      </c>
      <c r="C123" s="46" t="s">
        <v>280</v>
      </c>
      <c r="D123" s="26">
        <v>665</v>
      </c>
      <c r="E123" s="27">
        <v>964.33973999999989</v>
      </c>
      <c r="F123" s="28">
        <f t="shared" si="84"/>
        <v>964.33973999999989</v>
      </c>
      <c r="G123" s="151">
        <f t="shared" ref="G123:G138" si="127">E123*1.5</f>
        <v>1446.5096099999998</v>
      </c>
      <c r="H123" s="166">
        <f>D123*1.07</f>
        <v>711.55000000000007</v>
      </c>
      <c r="I123" s="179">
        <f>H123*1.1</f>
        <v>782.70500000000015</v>
      </c>
      <c r="J123" s="187">
        <f>H123*1.25</f>
        <v>889.43750000000011</v>
      </c>
      <c r="K123" s="28">
        <f t="shared" si="121"/>
        <v>964.33973999999989</v>
      </c>
      <c r="L123" s="30">
        <f t="shared" si="122"/>
        <v>964.33973999999989</v>
      </c>
      <c r="M123" s="31">
        <f t="shared" si="123"/>
        <v>964.33973999999989</v>
      </c>
      <c r="N123" s="32">
        <v>665</v>
      </c>
      <c r="O123" s="29">
        <v>964.33973999999989</v>
      </c>
      <c r="P123" s="27">
        <f t="shared" ref="P123:P138" si="128">O123</f>
        <v>964.33973999999989</v>
      </c>
      <c r="Q123" s="29">
        <f t="shared" ref="Q123:Q131" si="129">N123*1.07</f>
        <v>711.55000000000007</v>
      </c>
      <c r="R123" s="29">
        <f t="shared" si="124"/>
        <v>964.33973999999989</v>
      </c>
      <c r="S123" s="29">
        <f t="shared" si="125"/>
        <v>964.33973999999989</v>
      </c>
      <c r="T123" s="31">
        <f t="shared" si="126"/>
        <v>964.33973999999989</v>
      </c>
      <c r="U123" s="12"/>
      <c r="W123" s="3"/>
      <c r="X123" s="3"/>
      <c r="Y123" s="3"/>
    </row>
    <row r="124" spans="1:25" ht="12.75">
      <c r="A124" s="44">
        <v>702</v>
      </c>
      <c r="B124" s="45" t="s">
        <v>276</v>
      </c>
      <c r="C124" s="47" t="s">
        <v>281</v>
      </c>
      <c r="D124" s="26">
        <v>1050</v>
      </c>
      <c r="E124" s="27">
        <v>1050</v>
      </c>
      <c r="F124" s="28">
        <f t="shared" si="84"/>
        <v>1050</v>
      </c>
      <c r="G124" s="151">
        <f t="shared" si="127"/>
        <v>1575</v>
      </c>
      <c r="H124" s="166">
        <f>D124*1.07</f>
        <v>1123.5</v>
      </c>
      <c r="I124" s="179">
        <f>H124*1.1</f>
        <v>1235.8500000000001</v>
      </c>
      <c r="J124" s="187">
        <f>H124*1.25</f>
        <v>1404.375</v>
      </c>
      <c r="K124" s="28">
        <f t="shared" si="121"/>
        <v>1050</v>
      </c>
      <c r="L124" s="30">
        <f t="shared" si="122"/>
        <v>1050</v>
      </c>
      <c r="M124" s="31">
        <f t="shared" si="123"/>
        <v>1050</v>
      </c>
      <c r="N124" s="32">
        <v>1050</v>
      </c>
      <c r="O124" s="29">
        <v>1050</v>
      </c>
      <c r="P124" s="27">
        <f t="shared" si="128"/>
        <v>1050</v>
      </c>
      <c r="Q124" s="29">
        <f t="shared" si="129"/>
        <v>1123.5</v>
      </c>
      <c r="R124" s="29">
        <f t="shared" si="124"/>
        <v>1050</v>
      </c>
      <c r="S124" s="29">
        <f t="shared" si="125"/>
        <v>1050</v>
      </c>
      <c r="T124" s="31">
        <f t="shared" si="126"/>
        <v>1050</v>
      </c>
      <c r="U124" s="12"/>
      <c r="W124" s="3"/>
      <c r="X124" s="3"/>
      <c r="Y124" s="3"/>
    </row>
    <row r="125" spans="1:25" ht="12.75">
      <c r="A125" s="44" t="s">
        <v>282</v>
      </c>
      <c r="B125" s="45" t="s">
        <v>279</v>
      </c>
      <c r="C125" s="47" t="s">
        <v>283</v>
      </c>
      <c r="D125" s="26">
        <v>1050</v>
      </c>
      <c r="E125" s="27">
        <v>1281.1942259999998</v>
      </c>
      <c r="F125" s="28">
        <f t="shared" si="84"/>
        <v>1281.1942259999998</v>
      </c>
      <c r="G125" s="151">
        <f t="shared" si="127"/>
        <v>1921.7913389999999</v>
      </c>
      <c r="H125" s="166">
        <f>D125*1.07</f>
        <v>1123.5</v>
      </c>
      <c r="I125" s="179">
        <f>H125*1.1</f>
        <v>1235.8500000000001</v>
      </c>
      <c r="J125" s="187">
        <f>H125*1.25</f>
        <v>1404.375</v>
      </c>
      <c r="K125" s="28">
        <f t="shared" si="121"/>
        <v>1281.1942259999998</v>
      </c>
      <c r="L125" s="30">
        <f t="shared" si="122"/>
        <v>1281.1942259999998</v>
      </c>
      <c r="M125" s="31">
        <f t="shared" si="123"/>
        <v>1281.1942259999998</v>
      </c>
      <c r="N125" s="32">
        <v>1050</v>
      </c>
      <c r="O125" s="29">
        <v>1281.1942259999998</v>
      </c>
      <c r="P125" s="27">
        <f t="shared" si="128"/>
        <v>1281.1942259999998</v>
      </c>
      <c r="Q125" s="29">
        <f t="shared" si="129"/>
        <v>1123.5</v>
      </c>
      <c r="R125" s="29">
        <f t="shared" si="124"/>
        <v>1281.1942259999998</v>
      </c>
      <c r="S125" s="29">
        <f t="shared" si="125"/>
        <v>1281.1942259999998</v>
      </c>
      <c r="T125" s="31">
        <f t="shared" si="126"/>
        <v>1281.1942259999998</v>
      </c>
      <c r="U125" s="12"/>
      <c r="W125" s="3"/>
      <c r="X125" s="3"/>
      <c r="Y125" s="3"/>
    </row>
    <row r="126" spans="1:25" ht="12.75">
      <c r="A126" s="44">
        <v>703</v>
      </c>
      <c r="B126" s="45" t="s">
        <v>276</v>
      </c>
      <c r="C126" s="47" t="s">
        <v>284</v>
      </c>
      <c r="D126" s="83">
        <v>1290</v>
      </c>
      <c r="E126" s="27">
        <v>1290</v>
      </c>
      <c r="F126" s="28">
        <f t="shared" si="84"/>
        <v>1290</v>
      </c>
      <c r="G126" s="151">
        <f t="shared" si="127"/>
        <v>1935</v>
      </c>
      <c r="H126" s="166">
        <f>D126*1.07</f>
        <v>1380.3000000000002</v>
      </c>
      <c r="I126" s="179">
        <f>H126*1.1</f>
        <v>1518.3300000000004</v>
      </c>
      <c r="J126" s="187">
        <f>H126*1.25</f>
        <v>1725.3750000000002</v>
      </c>
      <c r="K126" s="28">
        <f t="shared" si="121"/>
        <v>1290</v>
      </c>
      <c r="L126" s="30">
        <f t="shared" si="122"/>
        <v>1290</v>
      </c>
      <c r="M126" s="31">
        <f t="shared" si="123"/>
        <v>1290</v>
      </c>
      <c r="N126" s="84">
        <v>1290</v>
      </c>
      <c r="O126" s="29">
        <v>1290</v>
      </c>
      <c r="P126" s="27">
        <f t="shared" si="128"/>
        <v>1290</v>
      </c>
      <c r="Q126" s="29">
        <f t="shared" si="129"/>
        <v>1380.3000000000002</v>
      </c>
      <c r="R126" s="29">
        <f t="shared" si="124"/>
        <v>1290</v>
      </c>
      <c r="S126" s="29">
        <f t="shared" si="125"/>
        <v>1290</v>
      </c>
      <c r="T126" s="31">
        <f t="shared" si="126"/>
        <v>1290</v>
      </c>
      <c r="U126" s="12"/>
      <c r="W126" s="3"/>
      <c r="X126" s="3"/>
      <c r="Y126" s="3"/>
    </row>
    <row r="127" spans="1:25" ht="12.75">
      <c r="A127" s="44" t="s">
        <v>285</v>
      </c>
      <c r="B127" s="45" t="s">
        <v>279</v>
      </c>
      <c r="C127" s="47" t="s">
        <v>286</v>
      </c>
      <c r="D127" s="83">
        <v>1290</v>
      </c>
      <c r="E127" s="27">
        <v>1593.8098559999999</v>
      </c>
      <c r="F127" s="28">
        <f t="shared" si="84"/>
        <v>1593.8098559999999</v>
      </c>
      <c r="G127" s="151">
        <f t="shared" si="127"/>
        <v>2390.7147839999998</v>
      </c>
      <c r="H127" s="166">
        <f t="shared" ref="H127:H129" si="130">D127*1.07</f>
        <v>1380.3000000000002</v>
      </c>
      <c r="I127" s="179">
        <f t="shared" ref="I127:I129" si="131">H127*1.1</f>
        <v>1518.3300000000004</v>
      </c>
      <c r="J127" s="187">
        <f t="shared" ref="J127:J129" si="132">H127*1.25</f>
        <v>1725.3750000000002</v>
      </c>
      <c r="K127" s="28">
        <f t="shared" si="121"/>
        <v>1593.8098559999999</v>
      </c>
      <c r="L127" s="30">
        <f t="shared" si="122"/>
        <v>1593.8098559999999</v>
      </c>
      <c r="M127" s="31">
        <f t="shared" si="123"/>
        <v>1593.8098559999999</v>
      </c>
      <c r="N127" s="84">
        <v>1290</v>
      </c>
      <c r="O127" s="29">
        <v>1593.8098559999999</v>
      </c>
      <c r="P127" s="27">
        <f t="shared" si="128"/>
        <v>1593.8098559999999</v>
      </c>
      <c r="Q127" s="29">
        <f t="shared" si="129"/>
        <v>1380.3000000000002</v>
      </c>
      <c r="R127" s="29">
        <f t="shared" si="124"/>
        <v>1593.8098559999999</v>
      </c>
      <c r="S127" s="29">
        <f t="shared" si="125"/>
        <v>1593.8098559999999</v>
      </c>
      <c r="T127" s="31">
        <f t="shared" si="126"/>
        <v>1593.8098559999999</v>
      </c>
      <c r="U127" s="12"/>
      <c r="W127" s="3"/>
      <c r="X127" s="3"/>
      <c r="Y127" s="3"/>
    </row>
    <row r="128" spans="1:25" ht="12.75">
      <c r="A128" s="36">
        <v>704</v>
      </c>
      <c r="B128" s="61" t="s">
        <v>276</v>
      </c>
      <c r="C128" s="47" t="s">
        <v>287</v>
      </c>
      <c r="D128" s="26">
        <v>850</v>
      </c>
      <c r="E128" s="27">
        <v>850</v>
      </c>
      <c r="F128" s="28">
        <f t="shared" si="84"/>
        <v>850</v>
      </c>
      <c r="G128" s="151">
        <f t="shared" si="127"/>
        <v>1275</v>
      </c>
      <c r="H128" s="166">
        <f t="shared" si="130"/>
        <v>909.5</v>
      </c>
      <c r="I128" s="179">
        <f t="shared" si="131"/>
        <v>1000.45</v>
      </c>
      <c r="J128" s="187">
        <f t="shared" si="132"/>
        <v>1136.875</v>
      </c>
      <c r="K128" s="28">
        <f t="shared" si="121"/>
        <v>850</v>
      </c>
      <c r="L128" s="30">
        <f t="shared" si="122"/>
        <v>850</v>
      </c>
      <c r="M128" s="31">
        <f t="shared" si="123"/>
        <v>850</v>
      </c>
      <c r="N128" s="32">
        <v>850</v>
      </c>
      <c r="O128" s="29">
        <v>850</v>
      </c>
      <c r="P128" s="27">
        <f t="shared" si="128"/>
        <v>850</v>
      </c>
      <c r="Q128" s="29">
        <f t="shared" si="129"/>
        <v>909.5</v>
      </c>
      <c r="R128" s="29">
        <f t="shared" si="124"/>
        <v>850</v>
      </c>
      <c r="S128" s="29">
        <f t="shared" si="125"/>
        <v>850</v>
      </c>
      <c r="T128" s="31">
        <f t="shared" si="126"/>
        <v>850</v>
      </c>
      <c r="U128" s="12"/>
      <c r="W128" s="3"/>
      <c r="X128" s="3"/>
      <c r="Y128" s="3"/>
    </row>
    <row r="129" spans="1:25" ht="12.75">
      <c r="A129" s="36" t="s">
        <v>288</v>
      </c>
      <c r="B129" s="61" t="s">
        <v>279</v>
      </c>
      <c r="C129" s="47" t="s">
        <v>289</v>
      </c>
      <c r="D129" s="26">
        <v>850</v>
      </c>
      <c r="E129" s="27">
        <v>1132.8342660000001</v>
      </c>
      <c r="F129" s="28">
        <f t="shared" si="84"/>
        <v>1132.8342660000001</v>
      </c>
      <c r="G129" s="151">
        <f t="shared" si="127"/>
        <v>1699.2513990000002</v>
      </c>
      <c r="H129" s="166">
        <f t="shared" si="130"/>
        <v>909.5</v>
      </c>
      <c r="I129" s="179">
        <f t="shared" si="131"/>
        <v>1000.45</v>
      </c>
      <c r="J129" s="187">
        <f t="shared" si="132"/>
        <v>1136.875</v>
      </c>
      <c r="K129" s="28">
        <f t="shared" si="121"/>
        <v>1132.8342660000001</v>
      </c>
      <c r="L129" s="30">
        <f t="shared" si="122"/>
        <v>1132.8342660000001</v>
      </c>
      <c r="M129" s="31">
        <f t="shared" si="123"/>
        <v>1132.8342660000001</v>
      </c>
      <c r="N129" s="32">
        <v>850</v>
      </c>
      <c r="O129" s="29">
        <v>1132.8342660000001</v>
      </c>
      <c r="P129" s="27">
        <f t="shared" si="128"/>
        <v>1132.8342660000001</v>
      </c>
      <c r="Q129" s="29">
        <f t="shared" si="129"/>
        <v>909.5</v>
      </c>
      <c r="R129" s="29">
        <f t="shared" si="124"/>
        <v>1132.8342660000001</v>
      </c>
      <c r="S129" s="29">
        <f t="shared" si="125"/>
        <v>1132.8342660000001</v>
      </c>
      <c r="T129" s="31">
        <f t="shared" si="126"/>
        <v>1132.8342660000001</v>
      </c>
      <c r="U129" s="12"/>
      <c r="W129" s="3"/>
      <c r="X129" s="3"/>
      <c r="Y129" s="3"/>
    </row>
    <row r="130" spans="1:25" ht="12.75">
      <c r="A130" s="44">
        <v>705</v>
      </c>
      <c r="B130" s="45" t="s">
        <v>276</v>
      </c>
      <c r="C130" s="47" t="s">
        <v>290</v>
      </c>
      <c r="D130" s="26">
        <v>1245</v>
      </c>
      <c r="E130" s="27">
        <v>1245</v>
      </c>
      <c r="F130" s="28">
        <f t="shared" si="84"/>
        <v>1245</v>
      </c>
      <c r="G130" s="151">
        <f t="shared" si="127"/>
        <v>1867.5</v>
      </c>
      <c r="H130" s="166">
        <f>D130*1.07</f>
        <v>1332.15</v>
      </c>
      <c r="I130" s="179">
        <f>H130*1.1</f>
        <v>1465.3650000000002</v>
      </c>
      <c r="J130" s="187">
        <f>H130*1.25</f>
        <v>1665.1875</v>
      </c>
      <c r="K130" s="28">
        <f t="shared" si="121"/>
        <v>1245</v>
      </c>
      <c r="L130" s="30">
        <f t="shared" si="122"/>
        <v>1245</v>
      </c>
      <c r="M130" s="31">
        <f t="shared" si="123"/>
        <v>1245</v>
      </c>
      <c r="N130" s="32">
        <v>1245</v>
      </c>
      <c r="O130" s="29">
        <v>1245</v>
      </c>
      <c r="P130" s="27">
        <f t="shared" si="128"/>
        <v>1245</v>
      </c>
      <c r="Q130" s="29">
        <f t="shared" si="129"/>
        <v>1332.15</v>
      </c>
      <c r="R130" s="29">
        <f t="shared" si="124"/>
        <v>1245</v>
      </c>
      <c r="S130" s="29">
        <f t="shared" si="125"/>
        <v>1245</v>
      </c>
      <c r="T130" s="31">
        <f t="shared" si="126"/>
        <v>1245</v>
      </c>
      <c r="U130" s="12"/>
      <c r="W130" s="3"/>
      <c r="X130" s="3"/>
      <c r="Y130" s="3"/>
    </row>
    <row r="131" spans="1:25" ht="12.75">
      <c r="A131" s="44" t="s">
        <v>291</v>
      </c>
      <c r="B131" s="45" t="s">
        <v>279</v>
      </c>
      <c r="C131" s="47" t="s">
        <v>292</v>
      </c>
      <c r="D131" s="26">
        <v>1245</v>
      </c>
      <c r="E131" s="27">
        <v>1540.8241559999999</v>
      </c>
      <c r="F131" s="28">
        <f t="shared" si="84"/>
        <v>1540.8241559999999</v>
      </c>
      <c r="G131" s="151">
        <f t="shared" si="127"/>
        <v>2311.236234</v>
      </c>
      <c r="H131" s="166">
        <f>D131*1.07</f>
        <v>1332.15</v>
      </c>
      <c r="I131" s="179">
        <f>H131*1.1</f>
        <v>1465.3650000000002</v>
      </c>
      <c r="J131" s="187">
        <f>H131*1.25</f>
        <v>1665.1875</v>
      </c>
      <c r="K131" s="28">
        <f t="shared" si="121"/>
        <v>1540.8241559999999</v>
      </c>
      <c r="L131" s="30">
        <f t="shared" si="122"/>
        <v>1540.8241559999999</v>
      </c>
      <c r="M131" s="31">
        <f t="shared" si="123"/>
        <v>1540.8241559999999</v>
      </c>
      <c r="N131" s="32">
        <v>1245</v>
      </c>
      <c r="O131" s="29">
        <v>1540.8241559999999</v>
      </c>
      <c r="P131" s="27">
        <f t="shared" si="128"/>
        <v>1540.8241559999999</v>
      </c>
      <c r="Q131" s="29">
        <f t="shared" si="129"/>
        <v>1332.15</v>
      </c>
      <c r="R131" s="29">
        <f t="shared" si="124"/>
        <v>1540.8241559999999</v>
      </c>
      <c r="S131" s="29">
        <f t="shared" si="125"/>
        <v>1540.8241559999999</v>
      </c>
      <c r="T131" s="31">
        <f t="shared" si="126"/>
        <v>1540.8241559999999</v>
      </c>
      <c r="U131" s="12"/>
      <c r="W131" s="3"/>
      <c r="X131" s="3"/>
      <c r="Y131" s="3"/>
    </row>
    <row r="132" spans="1:25" ht="12.75">
      <c r="A132" s="44" t="s">
        <v>293</v>
      </c>
      <c r="B132" s="45" t="s">
        <v>294</v>
      </c>
      <c r="C132" s="47" t="s">
        <v>295</v>
      </c>
      <c r="D132" s="26">
        <v>1245</v>
      </c>
      <c r="E132" s="27">
        <v>5911.0846919999994</v>
      </c>
      <c r="F132" s="28">
        <f t="shared" si="84"/>
        <v>5911.0846919999994</v>
      </c>
      <c r="G132" s="151">
        <f t="shared" si="127"/>
        <v>8866.6270379999987</v>
      </c>
      <c r="H132" s="166"/>
      <c r="I132" s="179"/>
      <c r="J132" s="187"/>
      <c r="K132" s="28">
        <f t="shared" si="121"/>
        <v>5911.0846919999994</v>
      </c>
      <c r="L132" s="30">
        <f t="shared" si="122"/>
        <v>5911.0846919999994</v>
      </c>
      <c r="M132" s="31">
        <f t="shared" si="123"/>
        <v>5911.0846919999994</v>
      </c>
      <c r="N132" s="32">
        <v>1245</v>
      </c>
      <c r="O132" s="29">
        <v>5911.0846919999994</v>
      </c>
      <c r="P132" s="27">
        <f t="shared" si="128"/>
        <v>5911.0846919999994</v>
      </c>
      <c r="Q132" s="29"/>
      <c r="R132" s="29">
        <f t="shared" si="124"/>
        <v>5911.0846919999994</v>
      </c>
      <c r="S132" s="29">
        <f t="shared" si="125"/>
        <v>5911.0846919999994</v>
      </c>
      <c r="T132" s="31">
        <f t="shared" si="126"/>
        <v>5911.0846919999994</v>
      </c>
      <c r="U132" s="12"/>
      <c r="W132" s="3"/>
      <c r="X132" s="3"/>
      <c r="Y132" s="3"/>
    </row>
    <row r="133" spans="1:25" ht="12.75">
      <c r="A133" s="44">
        <v>706</v>
      </c>
      <c r="B133" s="45" t="s">
        <v>276</v>
      </c>
      <c r="C133" s="47" t="s">
        <v>296</v>
      </c>
      <c r="D133" s="83">
        <v>1660</v>
      </c>
      <c r="E133" s="27">
        <v>1660</v>
      </c>
      <c r="F133" s="28">
        <f t="shared" si="84"/>
        <v>1660</v>
      </c>
      <c r="G133" s="151">
        <f t="shared" si="127"/>
        <v>2490</v>
      </c>
      <c r="H133" s="166">
        <f>D133*1.07</f>
        <v>1776.2</v>
      </c>
      <c r="I133" s="179">
        <f>H133*1.1</f>
        <v>1953.8200000000002</v>
      </c>
      <c r="J133" s="187">
        <f>H133*1.25</f>
        <v>2220.25</v>
      </c>
      <c r="K133" s="28">
        <f t="shared" si="121"/>
        <v>1660</v>
      </c>
      <c r="L133" s="30">
        <f t="shared" si="122"/>
        <v>1660</v>
      </c>
      <c r="M133" s="31">
        <f t="shared" si="123"/>
        <v>1660</v>
      </c>
      <c r="N133" s="84">
        <v>1660</v>
      </c>
      <c r="O133" s="29">
        <v>1660</v>
      </c>
      <c r="P133" s="27">
        <f t="shared" si="128"/>
        <v>1660</v>
      </c>
      <c r="Q133" s="29">
        <f>N133*1.07</f>
        <v>1776.2</v>
      </c>
      <c r="R133" s="29">
        <f t="shared" si="124"/>
        <v>1660</v>
      </c>
      <c r="S133" s="29">
        <f t="shared" si="125"/>
        <v>1660</v>
      </c>
      <c r="T133" s="31">
        <f t="shared" si="126"/>
        <v>1660</v>
      </c>
      <c r="U133" s="12"/>
      <c r="W133" s="3"/>
      <c r="X133" s="3"/>
      <c r="Y133" s="3"/>
    </row>
    <row r="134" spans="1:25" ht="12.75">
      <c r="A134" s="44" t="s">
        <v>297</v>
      </c>
      <c r="B134" s="45" t="s">
        <v>279</v>
      </c>
      <c r="C134" s="47" t="s">
        <v>298</v>
      </c>
      <c r="D134" s="83">
        <v>1660</v>
      </c>
      <c r="E134" s="27">
        <v>1924.4406239999998</v>
      </c>
      <c r="F134" s="28">
        <f t="shared" si="84"/>
        <v>1924.4406239999998</v>
      </c>
      <c r="G134" s="151">
        <f t="shared" si="127"/>
        <v>2886.6609359999998</v>
      </c>
      <c r="H134" s="166">
        <f>D134*1.07</f>
        <v>1776.2</v>
      </c>
      <c r="I134" s="179">
        <f>H134*1.1</f>
        <v>1953.8200000000002</v>
      </c>
      <c r="J134" s="187">
        <f>H134*1.25</f>
        <v>2220.25</v>
      </c>
      <c r="K134" s="28">
        <f t="shared" si="121"/>
        <v>1924.4406239999998</v>
      </c>
      <c r="L134" s="30">
        <f t="shared" si="122"/>
        <v>1924.4406239999998</v>
      </c>
      <c r="M134" s="31">
        <f t="shared" si="123"/>
        <v>1924.4406239999998</v>
      </c>
      <c r="N134" s="84">
        <v>1660</v>
      </c>
      <c r="O134" s="29">
        <v>1924.4406239999998</v>
      </c>
      <c r="P134" s="27">
        <f t="shared" si="128"/>
        <v>1924.4406239999998</v>
      </c>
      <c r="Q134" s="29">
        <f>N134*1.07</f>
        <v>1776.2</v>
      </c>
      <c r="R134" s="29">
        <f t="shared" si="124"/>
        <v>1924.4406239999998</v>
      </c>
      <c r="S134" s="29">
        <f t="shared" si="125"/>
        <v>1924.4406239999998</v>
      </c>
      <c r="T134" s="31">
        <f t="shared" si="126"/>
        <v>1924.4406239999998</v>
      </c>
      <c r="U134" s="12"/>
      <c r="W134" s="3"/>
      <c r="X134" s="3"/>
      <c r="Y134" s="3"/>
    </row>
    <row r="135" spans="1:25" ht="12.75">
      <c r="A135" s="44" t="s">
        <v>299</v>
      </c>
      <c r="B135" s="45" t="s">
        <v>294</v>
      </c>
      <c r="C135" s="47" t="s">
        <v>300</v>
      </c>
      <c r="D135" s="83">
        <v>1660</v>
      </c>
      <c r="E135" s="27">
        <v>5911.0846919999994</v>
      </c>
      <c r="F135" s="28">
        <f t="shared" si="84"/>
        <v>5911.0846919999994</v>
      </c>
      <c r="G135" s="151">
        <f t="shared" si="127"/>
        <v>8866.6270379999987</v>
      </c>
      <c r="H135" s="166"/>
      <c r="I135" s="179"/>
      <c r="J135" s="187"/>
      <c r="K135" s="28">
        <f t="shared" si="121"/>
        <v>5911.0846919999994</v>
      </c>
      <c r="L135" s="30">
        <f t="shared" si="122"/>
        <v>5911.0846919999994</v>
      </c>
      <c r="M135" s="31">
        <f t="shared" si="123"/>
        <v>5911.0846919999994</v>
      </c>
      <c r="N135" s="84">
        <v>1660</v>
      </c>
      <c r="O135" s="29">
        <v>5911.0846919999994</v>
      </c>
      <c r="P135" s="27">
        <f t="shared" si="128"/>
        <v>5911.0846919999994</v>
      </c>
      <c r="Q135" s="29"/>
      <c r="R135" s="29">
        <f t="shared" si="124"/>
        <v>5911.0846919999994</v>
      </c>
      <c r="S135" s="29">
        <f t="shared" si="125"/>
        <v>5911.0846919999994</v>
      </c>
      <c r="T135" s="31">
        <f t="shared" si="126"/>
        <v>5911.0846919999994</v>
      </c>
      <c r="U135" s="12"/>
      <c r="W135" s="3"/>
      <c r="X135" s="3"/>
      <c r="Y135" s="3"/>
    </row>
    <row r="136" spans="1:25" ht="12.75">
      <c r="A136" s="36">
        <v>707</v>
      </c>
      <c r="B136" s="61" t="s">
        <v>301</v>
      </c>
      <c r="C136" s="47" t="s">
        <v>302</v>
      </c>
      <c r="D136" s="26">
        <v>1885</v>
      </c>
      <c r="E136" s="27">
        <v>1885</v>
      </c>
      <c r="F136" s="28">
        <f t="shared" si="84"/>
        <v>1885</v>
      </c>
      <c r="G136" s="151">
        <f t="shared" si="127"/>
        <v>2827.5</v>
      </c>
      <c r="H136" s="166">
        <f>D136*1.07</f>
        <v>2016.95</v>
      </c>
      <c r="I136" s="179">
        <f>H136*1.1</f>
        <v>2218.6450000000004</v>
      </c>
      <c r="J136" s="187">
        <f>H136*1.25</f>
        <v>2521.1875</v>
      </c>
      <c r="K136" s="28">
        <f t="shared" si="121"/>
        <v>1885</v>
      </c>
      <c r="L136" s="30">
        <f t="shared" si="122"/>
        <v>1885</v>
      </c>
      <c r="M136" s="31">
        <f t="shared" si="123"/>
        <v>1885</v>
      </c>
      <c r="N136" s="32">
        <v>1885</v>
      </c>
      <c r="O136" s="29">
        <v>1885</v>
      </c>
      <c r="P136" s="27">
        <f t="shared" si="128"/>
        <v>1885</v>
      </c>
      <c r="Q136" s="29">
        <f>N136*1.07</f>
        <v>2016.95</v>
      </c>
      <c r="R136" s="29">
        <f t="shared" si="124"/>
        <v>1885</v>
      </c>
      <c r="S136" s="29">
        <f t="shared" si="125"/>
        <v>1885</v>
      </c>
      <c r="T136" s="31">
        <f t="shared" si="126"/>
        <v>1885</v>
      </c>
      <c r="U136" s="12"/>
      <c r="W136" s="3"/>
      <c r="X136" s="3"/>
      <c r="Y136" s="3"/>
    </row>
    <row r="137" spans="1:25" ht="12.75">
      <c r="A137" s="36" t="s">
        <v>303</v>
      </c>
      <c r="B137" s="61" t="s">
        <v>304</v>
      </c>
      <c r="C137" s="47" t="s">
        <v>305</v>
      </c>
      <c r="D137" s="26">
        <v>1885</v>
      </c>
      <c r="E137" s="27">
        <v>2033.5911659999999</v>
      </c>
      <c r="F137" s="28">
        <f t="shared" si="84"/>
        <v>2033.5911659999999</v>
      </c>
      <c r="G137" s="151">
        <f t="shared" si="127"/>
        <v>3050.3867489999998</v>
      </c>
      <c r="H137" s="166">
        <f>D137*1.07</f>
        <v>2016.95</v>
      </c>
      <c r="I137" s="179">
        <f>H137*1.1</f>
        <v>2218.6450000000004</v>
      </c>
      <c r="J137" s="187">
        <f>H137*1.25</f>
        <v>2521.1875</v>
      </c>
      <c r="K137" s="28">
        <f t="shared" si="121"/>
        <v>2033.5911659999999</v>
      </c>
      <c r="L137" s="30">
        <f t="shared" si="122"/>
        <v>2033.5911659999999</v>
      </c>
      <c r="M137" s="31">
        <f t="shared" si="123"/>
        <v>2033.5911659999999</v>
      </c>
      <c r="N137" s="32">
        <v>1885</v>
      </c>
      <c r="O137" s="29">
        <v>2033.5911659999999</v>
      </c>
      <c r="P137" s="27">
        <f t="shared" si="128"/>
        <v>2033.5911659999999</v>
      </c>
      <c r="Q137" s="29">
        <f>N137*1.07</f>
        <v>2016.95</v>
      </c>
      <c r="R137" s="29">
        <f t="shared" si="124"/>
        <v>2033.5911659999999</v>
      </c>
      <c r="S137" s="29">
        <f t="shared" si="125"/>
        <v>2033.5911659999999</v>
      </c>
      <c r="T137" s="31">
        <f t="shared" si="126"/>
        <v>2033.5911659999999</v>
      </c>
      <c r="U137" s="12"/>
      <c r="W137" s="3"/>
      <c r="X137" s="3"/>
      <c r="Y137" s="3"/>
    </row>
    <row r="138" spans="1:25" ht="12.75">
      <c r="A138" s="44">
        <v>708</v>
      </c>
      <c r="B138" s="45" t="s">
        <v>306</v>
      </c>
      <c r="C138" s="68" t="s">
        <v>307</v>
      </c>
      <c r="D138" s="26">
        <v>600</v>
      </c>
      <c r="E138" s="27">
        <v>844.59205799999995</v>
      </c>
      <c r="F138" s="28">
        <f t="shared" si="84"/>
        <v>844.59205799999995</v>
      </c>
      <c r="G138" s="151">
        <f t="shared" si="127"/>
        <v>1266.8880869999998</v>
      </c>
      <c r="H138" s="166">
        <f>D138*1.07</f>
        <v>642</v>
      </c>
      <c r="I138" s="179">
        <f>H138*1.1</f>
        <v>706.2</v>
      </c>
      <c r="J138" s="187">
        <f>H138*1.25</f>
        <v>802.5</v>
      </c>
      <c r="K138" s="28">
        <f t="shared" si="121"/>
        <v>844.59205799999995</v>
      </c>
      <c r="L138" s="30">
        <f t="shared" si="122"/>
        <v>844.59205799999995</v>
      </c>
      <c r="M138" s="31">
        <f t="shared" si="123"/>
        <v>844.59205799999995</v>
      </c>
      <c r="N138" s="32">
        <v>600</v>
      </c>
      <c r="O138" s="29">
        <v>844.59205799999995</v>
      </c>
      <c r="P138" s="27">
        <f t="shared" si="128"/>
        <v>844.59205799999995</v>
      </c>
      <c r="Q138" s="29">
        <f>N138*1.07</f>
        <v>642</v>
      </c>
      <c r="R138" s="29">
        <f t="shared" si="124"/>
        <v>844.59205799999995</v>
      </c>
      <c r="S138" s="29">
        <f t="shared" si="125"/>
        <v>844.59205799999995</v>
      </c>
      <c r="T138" s="31">
        <f t="shared" si="126"/>
        <v>844.59205799999995</v>
      </c>
      <c r="U138" s="3"/>
      <c r="W138" s="3"/>
      <c r="X138" s="3"/>
      <c r="Y138" s="3"/>
    </row>
    <row r="139" spans="1:25" ht="12.75" customHeight="1">
      <c r="A139" s="261" t="s">
        <v>308</v>
      </c>
      <c r="B139" s="262"/>
      <c r="C139" s="262"/>
      <c r="D139" s="262"/>
      <c r="E139" s="262"/>
      <c r="F139" s="262"/>
      <c r="G139" s="262"/>
      <c r="H139" s="262"/>
      <c r="I139" s="262"/>
      <c r="J139" s="262"/>
      <c r="K139" s="262"/>
      <c r="L139" s="262"/>
      <c r="M139" s="262"/>
      <c r="N139" s="262"/>
      <c r="O139" s="262"/>
      <c r="P139" s="262"/>
      <c r="Q139" s="262"/>
      <c r="R139" s="262"/>
      <c r="S139" s="262"/>
      <c r="T139" s="263"/>
      <c r="U139" s="12"/>
      <c r="V139" s="63"/>
      <c r="W139" s="3"/>
      <c r="X139" s="3"/>
      <c r="Y139" s="3"/>
    </row>
    <row r="140" spans="1:25" ht="12.75">
      <c r="A140" s="36">
        <v>800</v>
      </c>
      <c r="B140" s="61" t="s">
        <v>309</v>
      </c>
      <c r="C140" s="50" t="s">
        <v>310</v>
      </c>
      <c r="D140" s="26">
        <v>6255</v>
      </c>
      <c r="E140" s="27">
        <v>6723.8853300000001</v>
      </c>
      <c r="F140" s="28">
        <f t="shared" si="84"/>
        <v>6723.8853300000001</v>
      </c>
      <c r="G140" s="156"/>
      <c r="H140" s="166">
        <f>E140</f>
        <v>6723.8853300000001</v>
      </c>
      <c r="I140" s="179"/>
      <c r="J140" s="187">
        <f>E140</f>
        <v>6723.8853300000001</v>
      </c>
      <c r="K140" s="28">
        <f t="shared" ref="K140:K153" si="133">E140</f>
        <v>6723.8853300000001</v>
      </c>
      <c r="L140" s="30">
        <f t="shared" ref="L140:L153" si="134">E140</f>
        <v>6723.8853300000001</v>
      </c>
      <c r="M140" s="31">
        <f t="shared" ref="M140:M153" si="135">E140</f>
        <v>6723.8853300000001</v>
      </c>
      <c r="N140" s="32">
        <v>7560</v>
      </c>
      <c r="O140" s="29">
        <v>10564.851266999998</v>
      </c>
      <c r="P140" s="27">
        <f>O140</f>
        <v>10564.851266999998</v>
      </c>
      <c r="Q140" s="29">
        <f>O140</f>
        <v>10564.851266999998</v>
      </c>
      <c r="R140" s="29">
        <f t="shared" ref="R140:R153" si="136">O140</f>
        <v>10564.851266999998</v>
      </c>
      <c r="S140" s="29">
        <f t="shared" ref="S140:S153" si="137">O140</f>
        <v>10564.851266999998</v>
      </c>
      <c r="T140" s="31">
        <f t="shared" ref="T140:T153" si="138">O140</f>
        <v>10564.851266999998</v>
      </c>
      <c r="U140" s="12"/>
      <c r="V140" s="63"/>
      <c r="W140" s="3"/>
      <c r="X140" s="3"/>
      <c r="Y140" s="3"/>
    </row>
    <row r="141" spans="1:25" ht="12.75">
      <c r="A141" s="36" t="s">
        <v>311</v>
      </c>
      <c r="B141" s="61" t="s">
        <v>309</v>
      </c>
      <c r="C141" s="51" t="s">
        <v>312</v>
      </c>
      <c r="D141" s="26">
        <v>6255</v>
      </c>
      <c r="E141" s="27">
        <v>6904.0367099999994</v>
      </c>
      <c r="F141" s="28">
        <f t="shared" si="84"/>
        <v>6904.0367099999994</v>
      </c>
      <c r="G141" s="156"/>
      <c r="H141" s="166">
        <f t="shared" ref="H141:H153" si="139">E141</f>
        <v>6904.0367099999994</v>
      </c>
      <c r="I141" s="179"/>
      <c r="J141" s="187">
        <f t="shared" ref="J141:J153" si="140">E141</f>
        <v>6904.0367099999994</v>
      </c>
      <c r="K141" s="28">
        <f t="shared" si="133"/>
        <v>6904.0367099999994</v>
      </c>
      <c r="L141" s="30">
        <f t="shared" si="134"/>
        <v>6904.0367099999994</v>
      </c>
      <c r="M141" s="31">
        <f t="shared" si="135"/>
        <v>6904.0367099999994</v>
      </c>
      <c r="N141" s="32">
        <v>7560</v>
      </c>
      <c r="O141" s="29">
        <v>10748.287557</v>
      </c>
      <c r="P141" s="27">
        <f t="shared" ref="P141:P157" si="141">O141</f>
        <v>10748.287557</v>
      </c>
      <c r="Q141" s="29">
        <f t="shared" ref="Q141:Q152" si="142">O141</f>
        <v>10748.287557</v>
      </c>
      <c r="R141" s="29">
        <f t="shared" si="136"/>
        <v>10748.287557</v>
      </c>
      <c r="S141" s="29">
        <f t="shared" si="137"/>
        <v>10748.287557</v>
      </c>
      <c r="T141" s="31">
        <f t="shared" si="138"/>
        <v>10748.287557</v>
      </c>
      <c r="U141" s="12"/>
      <c r="V141" s="63"/>
      <c r="W141" s="3"/>
      <c r="X141" s="3"/>
      <c r="Y141" s="3"/>
    </row>
    <row r="142" spans="1:25" ht="12.75">
      <c r="A142" s="36" t="s">
        <v>313</v>
      </c>
      <c r="B142" s="61" t="s">
        <v>314</v>
      </c>
      <c r="C142" s="51" t="s">
        <v>315</v>
      </c>
      <c r="D142" s="26">
        <v>6255</v>
      </c>
      <c r="E142" s="27">
        <v>7791.0173279999999</v>
      </c>
      <c r="F142" s="28">
        <f t="shared" ref="F142:F157" si="143">E142</f>
        <v>7791.0173279999999</v>
      </c>
      <c r="G142" s="156"/>
      <c r="H142" s="166">
        <f t="shared" si="139"/>
        <v>7791.0173279999999</v>
      </c>
      <c r="I142" s="179"/>
      <c r="J142" s="187">
        <f t="shared" si="140"/>
        <v>7791.0173279999999</v>
      </c>
      <c r="K142" s="28">
        <f t="shared" si="133"/>
        <v>7791.0173279999999</v>
      </c>
      <c r="L142" s="30">
        <f t="shared" si="134"/>
        <v>7791.0173279999999</v>
      </c>
      <c r="M142" s="31">
        <f t="shared" si="135"/>
        <v>7791.0173279999999</v>
      </c>
      <c r="N142" s="32">
        <v>7560</v>
      </c>
      <c r="O142" s="29">
        <v>12543.805124999997</v>
      </c>
      <c r="P142" s="27">
        <f t="shared" si="141"/>
        <v>12543.805124999997</v>
      </c>
      <c r="Q142" s="29">
        <f t="shared" si="142"/>
        <v>12543.805124999997</v>
      </c>
      <c r="R142" s="29">
        <f t="shared" si="136"/>
        <v>12543.805124999997</v>
      </c>
      <c r="S142" s="29">
        <f t="shared" si="137"/>
        <v>12543.805124999997</v>
      </c>
      <c r="T142" s="31">
        <f t="shared" si="138"/>
        <v>12543.805124999997</v>
      </c>
      <c r="U142" s="12"/>
      <c r="V142" s="63"/>
      <c r="W142" s="3"/>
      <c r="X142" s="3"/>
      <c r="Y142" s="3"/>
    </row>
    <row r="143" spans="1:25" ht="12.75">
      <c r="A143" s="36" t="s">
        <v>316</v>
      </c>
      <c r="B143" s="61" t="s">
        <v>317</v>
      </c>
      <c r="C143" s="50" t="s">
        <v>318</v>
      </c>
      <c r="D143" s="26">
        <v>6255</v>
      </c>
      <c r="E143" s="27">
        <v>7529.267969999999</v>
      </c>
      <c r="F143" s="28">
        <f t="shared" si="143"/>
        <v>7529.267969999999</v>
      </c>
      <c r="G143" s="156"/>
      <c r="H143" s="166">
        <f t="shared" si="139"/>
        <v>7529.267969999999</v>
      </c>
      <c r="I143" s="179"/>
      <c r="J143" s="187">
        <f t="shared" si="140"/>
        <v>7529.267969999999</v>
      </c>
      <c r="K143" s="28">
        <f t="shared" si="133"/>
        <v>7529.267969999999</v>
      </c>
      <c r="L143" s="30">
        <f t="shared" si="134"/>
        <v>7529.267969999999</v>
      </c>
      <c r="M143" s="31">
        <f t="shared" si="135"/>
        <v>7529.267969999999</v>
      </c>
      <c r="N143" s="32">
        <v>7560</v>
      </c>
      <c r="O143" s="29">
        <v>11532.747455999997</v>
      </c>
      <c r="P143" s="27">
        <f t="shared" si="141"/>
        <v>11532.747455999997</v>
      </c>
      <c r="Q143" s="29">
        <f t="shared" si="142"/>
        <v>11532.747455999997</v>
      </c>
      <c r="R143" s="29">
        <f t="shared" si="136"/>
        <v>11532.747455999997</v>
      </c>
      <c r="S143" s="29">
        <f t="shared" si="137"/>
        <v>11532.747455999997</v>
      </c>
      <c r="T143" s="31">
        <f t="shared" si="138"/>
        <v>11532.747455999997</v>
      </c>
      <c r="U143" s="12"/>
      <c r="V143" s="63"/>
      <c r="W143" s="3"/>
      <c r="X143" s="3"/>
      <c r="Y143" s="3"/>
    </row>
    <row r="144" spans="1:25" ht="12.75">
      <c r="A144" s="36">
        <v>801</v>
      </c>
      <c r="B144" s="61" t="s">
        <v>319</v>
      </c>
      <c r="C144" s="47" t="s">
        <v>320</v>
      </c>
      <c r="D144" s="26">
        <v>4855</v>
      </c>
      <c r="E144" s="27">
        <v>6071.1015059999991</v>
      </c>
      <c r="F144" s="28">
        <f t="shared" si="143"/>
        <v>6071.1015059999991</v>
      </c>
      <c r="G144" s="156"/>
      <c r="H144" s="166">
        <f t="shared" si="139"/>
        <v>6071.1015059999991</v>
      </c>
      <c r="I144" s="179"/>
      <c r="J144" s="187">
        <f t="shared" si="140"/>
        <v>6071.1015059999991</v>
      </c>
      <c r="K144" s="28">
        <f t="shared" si="133"/>
        <v>6071.1015059999991</v>
      </c>
      <c r="L144" s="30">
        <f t="shared" si="134"/>
        <v>6071.1015059999991</v>
      </c>
      <c r="M144" s="31">
        <f t="shared" si="135"/>
        <v>6071.1015059999991</v>
      </c>
      <c r="N144" s="32">
        <v>5880</v>
      </c>
      <c r="O144" s="29">
        <v>9272.1649409999973</v>
      </c>
      <c r="P144" s="27">
        <f t="shared" si="141"/>
        <v>9272.1649409999973</v>
      </c>
      <c r="Q144" s="29">
        <f t="shared" si="142"/>
        <v>9272.1649409999973</v>
      </c>
      <c r="R144" s="29">
        <f t="shared" si="136"/>
        <v>9272.1649409999973</v>
      </c>
      <c r="S144" s="29">
        <f t="shared" si="137"/>
        <v>9272.1649409999973</v>
      </c>
      <c r="T144" s="31">
        <f t="shared" si="138"/>
        <v>9272.1649409999973</v>
      </c>
      <c r="U144" s="12"/>
      <c r="V144" s="63"/>
      <c r="W144" s="3"/>
      <c r="X144" s="3"/>
      <c r="Y144" s="3"/>
    </row>
    <row r="145" spans="1:25" ht="12.75">
      <c r="A145" s="36" t="s">
        <v>321</v>
      </c>
      <c r="B145" s="61" t="s">
        <v>319</v>
      </c>
      <c r="C145" s="47" t="s">
        <v>322</v>
      </c>
      <c r="D145" s="26">
        <v>4855</v>
      </c>
      <c r="E145" s="27">
        <v>6251.2528859999993</v>
      </c>
      <c r="F145" s="28">
        <f t="shared" si="143"/>
        <v>6251.2528859999993</v>
      </c>
      <c r="G145" s="156"/>
      <c r="H145" s="166">
        <f t="shared" si="139"/>
        <v>6251.2528859999993</v>
      </c>
      <c r="I145" s="179"/>
      <c r="J145" s="187">
        <f t="shared" si="140"/>
        <v>6251.2528859999993</v>
      </c>
      <c r="K145" s="28"/>
      <c r="L145" s="30">
        <f t="shared" si="134"/>
        <v>6251.2528859999993</v>
      </c>
      <c r="M145" s="31">
        <f t="shared" si="135"/>
        <v>6251.2528859999993</v>
      </c>
      <c r="N145" s="32">
        <v>5880</v>
      </c>
      <c r="O145" s="29">
        <v>9455.6012309999987</v>
      </c>
      <c r="P145" s="27">
        <f t="shared" si="141"/>
        <v>9455.6012309999987</v>
      </c>
      <c r="Q145" s="29">
        <f t="shared" si="142"/>
        <v>9455.6012309999987</v>
      </c>
      <c r="R145" s="29">
        <f t="shared" si="136"/>
        <v>9455.6012309999987</v>
      </c>
      <c r="S145" s="29">
        <f t="shared" si="137"/>
        <v>9455.6012309999987</v>
      </c>
      <c r="T145" s="31">
        <f t="shared" si="138"/>
        <v>9455.6012309999987</v>
      </c>
      <c r="U145" s="12"/>
      <c r="V145" s="63"/>
      <c r="W145" s="3"/>
      <c r="X145" s="3"/>
      <c r="Y145" s="3"/>
    </row>
    <row r="146" spans="1:25" ht="12.75">
      <c r="A146" s="36" t="s">
        <v>323</v>
      </c>
      <c r="B146" s="61" t="s">
        <v>324</v>
      </c>
      <c r="C146" s="50" t="s">
        <v>325</v>
      </c>
      <c r="D146" s="26">
        <v>4855</v>
      </c>
      <c r="E146" s="27">
        <v>6694.2133379999996</v>
      </c>
      <c r="F146" s="28">
        <f t="shared" si="143"/>
        <v>6694.2133379999996</v>
      </c>
      <c r="G146" s="156"/>
      <c r="H146" s="166">
        <f t="shared" si="139"/>
        <v>6694.2133379999996</v>
      </c>
      <c r="I146" s="179"/>
      <c r="J146" s="187">
        <f t="shared" si="140"/>
        <v>6694.2133379999996</v>
      </c>
      <c r="K146" s="85"/>
      <c r="L146" s="30">
        <f t="shared" si="134"/>
        <v>6694.2133379999996</v>
      </c>
      <c r="M146" s="31">
        <f t="shared" si="135"/>
        <v>6694.2133379999996</v>
      </c>
      <c r="N146" s="32">
        <v>5880</v>
      </c>
      <c r="O146" s="29">
        <v>10353.360014999998</v>
      </c>
      <c r="P146" s="27">
        <f t="shared" si="141"/>
        <v>10353.360014999998</v>
      </c>
      <c r="Q146" s="29">
        <f t="shared" si="142"/>
        <v>10353.360014999998</v>
      </c>
      <c r="R146" s="29">
        <f t="shared" si="136"/>
        <v>10353.360014999998</v>
      </c>
      <c r="S146" s="29">
        <f t="shared" si="137"/>
        <v>10353.360014999998</v>
      </c>
      <c r="T146" s="31">
        <f t="shared" si="138"/>
        <v>10353.360014999998</v>
      </c>
      <c r="U146" s="12"/>
      <c r="V146" s="63"/>
      <c r="W146" s="3"/>
      <c r="X146" s="3"/>
      <c r="Y146" s="3"/>
    </row>
    <row r="147" spans="1:25" ht="12.75">
      <c r="A147" s="36" t="s">
        <v>326</v>
      </c>
      <c r="B147" s="61" t="s">
        <v>327</v>
      </c>
      <c r="C147" s="47" t="s">
        <v>328</v>
      </c>
      <c r="D147" s="26">
        <v>4855</v>
      </c>
      <c r="E147" s="27">
        <v>6875.4244319999998</v>
      </c>
      <c r="F147" s="28">
        <f t="shared" si="143"/>
        <v>6875.4244319999998</v>
      </c>
      <c r="G147" s="156"/>
      <c r="H147" s="166">
        <f t="shared" si="139"/>
        <v>6875.4244319999998</v>
      </c>
      <c r="I147" s="179"/>
      <c r="J147" s="187">
        <f t="shared" si="140"/>
        <v>6875.4244319999998</v>
      </c>
      <c r="K147" s="85"/>
      <c r="L147" s="30">
        <f t="shared" si="134"/>
        <v>6875.4244319999998</v>
      </c>
      <c r="M147" s="31">
        <f t="shared" si="135"/>
        <v>6875.4244319999998</v>
      </c>
      <c r="N147" s="32">
        <v>5880</v>
      </c>
      <c r="O147" s="29">
        <v>10240.06113</v>
      </c>
      <c r="P147" s="27">
        <f t="shared" si="141"/>
        <v>10240.06113</v>
      </c>
      <c r="Q147" s="29">
        <f t="shared" si="142"/>
        <v>10240.06113</v>
      </c>
      <c r="R147" s="29">
        <f t="shared" si="136"/>
        <v>10240.06113</v>
      </c>
      <c r="S147" s="29">
        <f t="shared" si="137"/>
        <v>10240.06113</v>
      </c>
      <c r="T147" s="31">
        <f t="shared" si="138"/>
        <v>10240.06113</v>
      </c>
      <c r="U147" s="12"/>
      <c r="V147" s="63"/>
      <c r="W147" s="3"/>
      <c r="X147" s="3"/>
      <c r="Y147" s="3"/>
    </row>
    <row r="148" spans="1:25" ht="12.75">
      <c r="A148" s="44">
        <v>802</v>
      </c>
      <c r="B148" s="45" t="s">
        <v>329</v>
      </c>
      <c r="C148" s="47" t="s">
        <v>330</v>
      </c>
      <c r="D148" s="26">
        <v>3430</v>
      </c>
      <c r="E148" s="27">
        <v>4660.6221719999994</v>
      </c>
      <c r="F148" s="28">
        <f t="shared" si="143"/>
        <v>4660.6221719999994</v>
      </c>
      <c r="G148" s="156"/>
      <c r="H148" s="166">
        <f t="shared" si="139"/>
        <v>4660.6221719999994</v>
      </c>
      <c r="I148" s="179"/>
      <c r="J148" s="187">
        <f t="shared" si="140"/>
        <v>4660.6221719999994</v>
      </c>
      <c r="K148" s="28">
        <f t="shared" si="133"/>
        <v>4660.6221719999994</v>
      </c>
      <c r="L148" s="30">
        <f t="shared" si="134"/>
        <v>4660.6221719999994</v>
      </c>
      <c r="M148" s="31">
        <f t="shared" si="135"/>
        <v>4660.6221719999994</v>
      </c>
      <c r="N148" s="32">
        <v>4195</v>
      </c>
      <c r="O148" s="29">
        <v>6133.2463079999998</v>
      </c>
      <c r="P148" s="27">
        <f t="shared" si="141"/>
        <v>6133.2463079999998</v>
      </c>
      <c r="Q148" s="29">
        <f t="shared" si="142"/>
        <v>6133.2463079999998</v>
      </c>
      <c r="R148" s="29">
        <f t="shared" si="136"/>
        <v>6133.2463079999998</v>
      </c>
      <c r="S148" s="29">
        <f t="shared" si="137"/>
        <v>6133.2463079999998</v>
      </c>
      <c r="T148" s="31">
        <f t="shared" si="138"/>
        <v>6133.2463079999998</v>
      </c>
      <c r="U148" s="12"/>
      <c r="V148" s="63"/>
      <c r="W148" s="3"/>
      <c r="X148" s="3"/>
      <c r="Y148" s="3"/>
    </row>
    <row r="149" spans="1:25" ht="12.75">
      <c r="A149" s="44">
        <v>803</v>
      </c>
      <c r="B149" s="45" t="s">
        <v>331</v>
      </c>
      <c r="C149" s="47" t="s">
        <v>332</v>
      </c>
      <c r="D149" s="83">
        <v>1645</v>
      </c>
      <c r="E149" s="27">
        <v>1645</v>
      </c>
      <c r="F149" s="28">
        <f t="shared" si="143"/>
        <v>1645</v>
      </c>
      <c r="G149" s="156"/>
      <c r="H149" s="166">
        <f t="shared" si="139"/>
        <v>1645</v>
      </c>
      <c r="I149" s="179"/>
      <c r="J149" s="187">
        <f t="shared" si="140"/>
        <v>1645</v>
      </c>
      <c r="K149" s="28">
        <f t="shared" si="133"/>
        <v>1645</v>
      </c>
      <c r="L149" s="30">
        <f t="shared" si="134"/>
        <v>1645</v>
      </c>
      <c r="M149" s="31">
        <f t="shared" si="135"/>
        <v>1645</v>
      </c>
      <c r="N149" s="32">
        <v>2090</v>
      </c>
      <c r="O149" s="29">
        <v>2090</v>
      </c>
      <c r="P149" s="27">
        <f t="shared" si="141"/>
        <v>2090</v>
      </c>
      <c r="Q149" s="29">
        <f t="shared" si="142"/>
        <v>2090</v>
      </c>
      <c r="R149" s="29">
        <f t="shared" si="136"/>
        <v>2090</v>
      </c>
      <c r="S149" s="29">
        <f t="shared" si="137"/>
        <v>2090</v>
      </c>
      <c r="T149" s="31">
        <f t="shared" si="138"/>
        <v>2090</v>
      </c>
      <c r="U149" s="12"/>
      <c r="V149" s="63"/>
      <c r="W149" s="3"/>
      <c r="X149" s="3"/>
      <c r="Y149" s="3"/>
    </row>
    <row r="150" spans="1:25" ht="12.75">
      <c r="A150" s="36">
        <v>804</v>
      </c>
      <c r="B150" s="61" t="s">
        <v>333</v>
      </c>
      <c r="C150" s="47" t="s">
        <v>334</v>
      </c>
      <c r="D150" s="26">
        <v>2375</v>
      </c>
      <c r="E150" s="27">
        <v>3178.0822859999998</v>
      </c>
      <c r="F150" s="28">
        <f t="shared" si="143"/>
        <v>3178.0822859999998</v>
      </c>
      <c r="G150" s="156"/>
      <c r="H150" s="166">
        <f t="shared" si="139"/>
        <v>3178.0822859999998</v>
      </c>
      <c r="I150" s="179"/>
      <c r="J150" s="187">
        <f t="shared" si="140"/>
        <v>3178.0822859999998</v>
      </c>
      <c r="K150" s="28">
        <f t="shared" si="133"/>
        <v>3178.0822859999998</v>
      </c>
      <c r="L150" s="30">
        <f t="shared" si="134"/>
        <v>3178.0822859999998</v>
      </c>
      <c r="M150" s="31">
        <f t="shared" si="135"/>
        <v>3178.0822859999998</v>
      </c>
      <c r="N150" s="32">
        <v>2635</v>
      </c>
      <c r="O150" s="29">
        <v>4019.4128249999994</v>
      </c>
      <c r="P150" s="27">
        <f t="shared" si="141"/>
        <v>4019.4128249999994</v>
      </c>
      <c r="Q150" s="29">
        <f t="shared" si="142"/>
        <v>4019.4128249999994</v>
      </c>
      <c r="R150" s="29">
        <f t="shared" si="136"/>
        <v>4019.4128249999994</v>
      </c>
      <c r="S150" s="29">
        <f t="shared" si="137"/>
        <v>4019.4128249999994</v>
      </c>
      <c r="T150" s="31">
        <f t="shared" si="138"/>
        <v>4019.4128249999994</v>
      </c>
      <c r="U150" s="12"/>
      <c r="W150" s="3"/>
      <c r="X150" s="3"/>
      <c r="Y150" s="3"/>
    </row>
    <row r="151" spans="1:25" ht="12.75">
      <c r="A151" s="36" t="s">
        <v>335</v>
      </c>
      <c r="B151" s="61" t="s">
        <v>333</v>
      </c>
      <c r="C151" s="47" t="s">
        <v>336</v>
      </c>
      <c r="D151" s="26">
        <v>2375</v>
      </c>
      <c r="E151" s="27">
        <v>3358.2336659999996</v>
      </c>
      <c r="F151" s="28">
        <f t="shared" si="143"/>
        <v>3358.2336659999996</v>
      </c>
      <c r="G151" s="156"/>
      <c r="H151" s="166">
        <v>3358</v>
      </c>
      <c r="I151" s="179"/>
      <c r="J151" s="187">
        <f t="shared" si="140"/>
        <v>3358.2336659999996</v>
      </c>
      <c r="K151" s="28"/>
      <c r="L151" s="30">
        <f t="shared" si="134"/>
        <v>3358.2336659999996</v>
      </c>
      <c r="M151" s="31">
        <f t="shared" si="135"/>
        <v>3358.2336659999996</v>
      </c>
      <c r="N151" s="32">
        <v>2635</v>
      </c>
      <c r="O151" s="29">
        <v>4202.8491149999991</v>
      </c>
      <c r="P151" s="27">
        <f t="shared" si="141"/>
        <v>4202.8491149999991</v>
      </c>
      <c r="Q151" s="29">
        <v>3895</v>
      </c>
      <c r="R151" s="29">
        <f t="shared" si="136"/>
        <v>4202.8491149999991</v>
      </c>
      <c r="S151" s="29">
        <f t="shared" si="137"/>
        <v>4202.8491149999991</v>
      </c>
      <c r="T151" s="31">
        <f t="shared" si="138"/>
        <v>4202.8491149999991</v>
      </c>
      <c r="U151" s="12"/>
      <c r="W151" s="3"/>
      <c r="X151" s="3"/>
      <c r="Y151" s="3"/>
    </row>
    <row r="152" spans="1:25" ht="12.75">
      <c r="A152" s="44">
        <v>805</v>
      </c>
      <c r="B152" s="45" t="s">
        <v>333</v>
      </c>
      <c r="C152" s="47" t="s">
        <v>337</v>
      </c>
      <c r="D152" s="26">
        <v>2035</v>
      </c>
      <c r="E152" s="27">
        <v>2665.1807099999996</v>
      </c>
      <c r="F152" s="28">
        <f t="shared" si="143"/>
        <v>2665.1807099999996</v>
      </c>
      <c r="G152" s="156"/>
      <c r="H152" s="166">
        <f t="shared" si="139"/>
        <v>2665.1807099999996</v>
      </c>
      <c r="I152" s="179"/>
      <c r="J152" s="187">
        <f t="shared" si="140"/>
        <v>2665.1807099999996</v>
      </c>
      <c r="K152" s="28">
        <f t="shared" si="133"/>
        <v>2665.1807099999996</v>
      </c>
      <c r="L152" s="30">
        <f t="shared" si="134"/>
        <v>2665.1807099999996</v>
      </c>
      <c r="M152" s="31">
        <f t="shared" si="135"/>
        <v>2665.1807099999996</v>
      </c>
      <c r="N152" s="32">
        <v>2415</v>
      </c>
      <c r="O152" s="29">
        <v>3649.3031339999993</v>
      </c>
      <c r="P152" s="27">
        <f t="shared" si="141"/>
        <v>3649.3031339999993</v>
      </c>
      <c r="Q152" s="29">
        <f t="shared" si="142"/>
        <v>3649.3031339999993</v>
      </c>
      <c r="R152" s="29">
        <f t="shared" si="136"/>
        <v>3649.3031339999993</v>
      </c>
      <c r="S152" s="29">
        <f t="shared" si="137"/>
        <v>3649.3031339999993</v>
      </c>
      <c r="T152" s="31">
        <f t="shared" si="138"/>
        <v>3649.3031339999993</v>
      </c>
      <c r="U152" s="12"/>
      <c r="W152" s="3"/>
      <c r="X152" s="3"/>
      <c r="Y152" s="3"/>
    </row>
    <row r="153" spans="1:25" ht="12.75">
      <c r="A153" s="44">
        <v>806</v>
      </c>
      <c r="B153" s="45" t="s">
        <v>338</v>
      </c>
      <c r="C153" s="47" t="s">
        <v>339</v>
      </c>
      <c r="D153" s="83">
        <v>3720</v>
      </c>
      <c r="E153" s="27">
        <v>3720</v>
      </c>
      <c r="F153" s="28">
        <f t="shared" si="143"/>
        <v>3720</v>
      </c>
      <c r="G153" s="156"/>
      <c r="H153" s="166">
        <f t="shared" si="139"/>
        <v>3720</v>
      </c>
      <c r="I153" s="179"/>
      <c r="J153" s="187">
        <f t="shared" si="140"/>
        <v>3720</v>
      </c>
      <c r="K153" s="28">
        <f t="shared" si="133"/>
        <v>3720</v>
      </c>
      <c r="L153" s="30">
        <f t="shared" si="134"/>
        <v>3720</v>
      </c>
      <c r="M153" s="31">
        <f t="shared" si="135"/>
        <v>3720</v>
      </c>
      <c r="N153" s="32">
        <v>4490</v>
      </c>
      <c r="O153" s="29">
        <v>5476.1127749999996</v>
      </c>
      <c r="P153" s="27">
        <f t="shared" si="141"/>
        <v>5476.1127749999996</v>
      </c>
      <c r="Q153" s="29">
        <f>O153</f>
        <v>5476.1127749999996</v>
      </c>
      <c r="R153" s="29">
        <f t="shared" si="136"/>
        <v>5476.1127749999996</v>
      </c>
      <c r="S153" s="29">
        <f t="shared" si="137"/>
        <v>5476.1127749999996</v>
      </c>
      <c r="T153" s="31">
        <f t="shared" si="138"/>
        <v>5476.1127749999996</v>
      </c>
      <c r="U153" s="12"/>
      <c r="W153" s="3"/>
      <c r="X153" s="3"/>
      <c r="Y153" s="3"/>
    </row>
    <row r="154" spans="1:25" ht="12.75">
      <c r="A154" s="264">
        <v>807</v>
      </c>
      <c r="B154" s="61" t="s">
        <v>340</v>
      </c>
      <c r="C154" s="47" t="s">
        <v>341</v>
      </c>
      <c r="D154" s="210">
        <v>2660</v>
      </c>
      <c r="E154" s="213">
        <v>4337</v>
      </c>
      <c r="F154" s="216">
        <f t="shared" si="143"/>
        <v>4337</v>
      </c>
      <c r="G154" s="266"/>
      <c r="H154" s="246">
        <v>4337</v>
      </c>
      <c r="I154" s="249"/>
      <c r="J154" s="252">
        <f>E154</f>
        <v>4337</v>
      </c>
      <c r="K154" s="240">
        <f>E154</f>
        <v>4337</v>
      </c>
      <c r="L154" s="255">
        <f>E154</f>
        <v>4337</v>
      </c>
      <c r="M154" s="258">
        <f>E154</f>
        <v>4337</v>
      </c>
      <c r="N154" s="210">
        <v>3105</v>
      </c>
      <c r="O154" s="240">
        <v>4416</v>
      </c>
      <c r="P154" s="213">
        <f t="shared" si="141"/>
        <v>4416</v>
      </c>
      <c r="Q154" s="240">
        <f>O154</f>
        <v>4416</v>
      </c>
      <c r="R154" s="240">
        <f>O154</f>
        <v>4416</v>
      </c>
      <c r="S154" s="240">
        <f>O154</f>
        <v>4416</v>
      </c>
      <c r="T154" s="222">
        <f>O154</f>
        <v>4416</v>
      </c>
      <c r="U154" s="12"/>
      <c r="W154" s="3"/>
      <c r="X154" s="3"/>
      <c r="Y154" s="3"/>
    </row>
    <row r="155" spans="1:25" ht="12.75">
      <c r="A155" s="209"/>
      <c r="B155" s="61" t="s">
        <v>342</v>
      </c>
      <c r="C155" s="47" t="s">
        <v>343</v>
      </c>
      <c r="D155" s="265"/>
      <c r="E155" s="215"/>
      <c r="F155" s="218"/>
      <c r="G155" s="267"/>
      <c r="H155" s="248"/>
      <c r="I155" s="251"/>
      <c r="J155" s="254"/>
      <c r="K155" s="242"/>
      <c r="L155" s="257"/>
      <c r="M155" s="260"/>
      <c r="N155" s="212"/>
      <c r="O155" s="242"/>
      <c r="P155" s="215"/>
      <c r="Q155" s="242"/>
      <c r="R155" s="242"/>
      <c r="S155" s="242"/>
      <c r="T155" s="224"/>
      <c r="U155" s="12"/>
      <c r="W155" s="3"/>
      <c r="X155" s="3"/>
      <c r="Y155" s="3"/>
    </row>
    <row r="156" spans="1:25" ht="12.75">
      <c r="A156" s="44">
        <v>808</v>
      </c>
      <c r="B156" s="45" t="s">
        <v>344</v>
      </c>
      <c r="C156" s="47" t="s">
        <v>345</v>
      </c>
      <c r="D156" s="26">
        <v>3650</v>
      </c>
      <c r="E156" s="27">
        <v>3656.0132999999996</v>
      </c>
      <c r="F156" s="28">
        <f t="shared" si="143"/>
        <v>3656.0132999999996</v>
      </c>
      <c r="G156" s="156"/>
      <c r="H156" s="166">
        <f t="shared" ref="H156" si="144">E156</f>
        <v>3656.0132999999996</v>
      </c>
      <c r="I156" s="179"/>
      <c r="J156" s="187">
        <f>E156</f>
        <v>3656.0132999999996</v>
      </c>
      <c r="K156" s="28">
        <f t="shared" ref="K156" si="145">E156</f>
        <v>3656.0132999999996</v>
      </c>
      <c r="L156" s="30">
        <f t="shared" ref="L156" si="146">E156</f>
        <v>3656.0132999999996</v>
      </c>
      <c r="M156" s="31">
        <f t="shared" ref="M156" si="147">E156</f>
        <v>3656.0132999999996</v>
      </c>
      <c r="N156" s="32">
        <v>4415</v>
      </c>
      <c r="O156" s="29">
        <v>5713.5009149999987</v>
      </c>
      <c r="P156" s="27">
        <f t="shared" si="141"/>
        <v>5713.5009149999987</v>
      </c>
      <c r="Q156" s="29">
        <f>O156</f>
        <v>5713.5009149999987</v>
      </c>
      <c r="R156" s="29">
        <f t="shared" ref="R156" si="148">O156</f>
        <v>5713.5009149999987</v>
      </c>
      <c r="S156" s="29">
        <f t="shared" ref="S156" si="149">O156</f>
        <v>5713.5009149999987</v>
      </c>
      <c r="T156" s="31">
        <f t="shared" ref="T156" si="150">O156</f>
        <v>5713.5009149999987</v>
      </c>
      <c r="U156" s="12"/>
      <c r="W156" s="3"/>
      <c r="X156" s="3"/>
      <c r="Y156" s="3"/>
    </row>
    <row r="157" spans="1:25" ht="12.75">
      <c r="A157" s="208">
        <v>809</v>
      </c>
      <c r="B157" s="45" t="s">
        <v>346</v>
      </c>
      <c r="C157" s="86" t="s">
        <v>347</v>
      </c>
      <c r="D157" s="269">
        <v>1135</v>
      </c>
      <c r="E157" s="271">
        <v>2007</v>
      </c>
      <c r="F157" s="216">
        <f t="shared" si="143"/>
        <v>2007</v>
      </c>
      <c r="G157" s="266"/>
      <c r="H157" s="246">
        <v>2007</v>
      </c>
      <c r="I157" s="249"/>
      <c r="J157" s="252">
        <f>E157</f>
        <v>2007</v>
      </c>
      <c r="K157" s="240">
        <f>E157</f>
        <v>2007</v>
      </c>
      <c r="L157" s="255">
        <f>E157</f>
        <v>2007</v>
      </c>
      <c r="M157" s="258">
        <f>E157</f>
        <v>2007</v>
      </c>
      <c r="N157" s="210">
        <v>1325</v>
      </c>
      <c r="O157" s="271">
        <v>2044</v>
      </c>
      <c r="P157" s="216">
        <f t="shared" si="141"/>
        <v>2044</v>
      </c>
      <c r="Q157" s="240">
        <f>O157</f>
        <v>2044</v>
      </c>
      <c r="R157" s="240">
        <f>O157</f>
        <v>2044</v>
      </c>
      <c r="S157" s="240">
        <f>O157</f>
        <v>2044</v>
      </c>
      <c r="T157" s="222">
        <f>O157</f>
        <v>2044</v>
      </c>
      <c r="U157" s="12"/>
      <c r="W157" s="3"/>
      <c r="X157" s="3"/>
      <c r="Y157" s="3"/>
    </row>
    <row r="158" spans="1:25" ht="13.5" thickBot="1">
      <c r="A158" s="268"/>
      <c r="B158" s="87" t="s">
        <v>348</v>
      </c>
      <c r="C158" s="86" t="s">
        <v>349</v>
      </c>
      <c r="D158" s="270"/>
      <c r="E158" s="272"/>
      <c r="F158" s="273"/>
      <c r="G158" s="274"/>
      <c r="H158" s="275"/>
      <c r="I158" s="276"/>
      <c r="J158" s="279"/>
      <c r="K158" s="277"/>
      <c r="L158" s="280"/>
      <c r="M158" s="281"/>
      <c r="N158" s="282"/>
      <c r="O158" s="272"/>
      <c r="P158" s="273"/>
      <c r="Q158" s="277"/>
      <c r="R158" s="277"/>
      <c r="S158" s="277"/>
      <c r="T158" s="278"/>
      <c r="U158" s="12"/>
      <c r="W158" s="3"/>
      <c r="X158" s="3"/>
      <c r="Y158" s="3"/>
    </row>
    <row r="159" spans="1:25" ht="13.5" thickBot="1">
      <c r="A159" s="225" t="s">
        <v>350</v>
      </c>
      <c r="B159" s="226"/>
      <c r="C159" s="226"/>
      <c r="D159" s="226"/>
      <c r="E159" s="226"/>
      <c r="F159" s="226"/>
      <c r="G159" s="226"/>
      <c r="H159" s="226"/>
      <c r="I159" s="226"/>
      <c r="J159" s="226"/>
      <c r="K159" s="226"/>
      <c r="L159" s="226"/>
      <c r="M159" s="226"/>
      <c r="N159" s="226"/>
      <c r="O159" s="226"/>
      <c r="P159" s="226"/>
      <c r="Q159" s="226"/>
      <c r="R159" s="226"/>
      <c r="S159" s="226"/>
      <c r="T159" s="227"/>
      <c r="U159" s="12"/>
      <c r="W159" s="3"/>
      <c r="X159" s="3"/>
      <c r="Y159" s="3"/>
    </row>
    <row r="160" spans="1:25" ht="22.5">
      <c r="A160" s="44">
        <v>811</v>
      </c>
      <c r="B160" s="88" t="s">
        <v>351</v>
      </c>
      <c r="C160" s="89" t="s">
        <v>352</v>
      </c>
      <c r="D160" s="83">
        <v>630</v>
      </c>
      <c r="E160" s="27">
        <v>928.30946399999993</v>
      </c>
      <c r="F160" s="28">
        <f t="shared" ref="F160:F224" si="151">E160</f>
        <v>928.30946399999993</v>
      </c>
      <c r="G160" s="151">
        <f>F160*1.5</f>
        <v>1392.4641959999999</v>
      </c>
      <c r="H160" s="166">
        <f>E160</f>
        <v>928.30946399999993</v>
      </c>
      <c r="I160" s="179"/>
      <c r="J160" s="187">
        <f>E160</f>
        <v>928.30946399999993</v>
      </c>
      <c r="K160" s="28">
        <f t="shared" ref="K160:K164" si="152">E160</f>
        <v>928.30946399999993</v>
      </c>
      <c r="L160" s="30">
        <f t="shared" ref="L160:L164" si="153">E160</f>
        <v>928.30946399999993</v>
      </c>
      <c r="M160" s="31">
        <f t="shared" ref="M160:M164" si="154">E160</f>
        <v>928.30946399999993</v>
      </c>
      <c r="N160" s="32">
        <v>820</v>
      </c>
      <c r="O160" s="29">
        <v>1261.3942529999997</v>
      </c>
      <c r="P160" s="27">
        <f>O160</f>
        <v>1261.3942529999997</v>
      </c>
      <c r="Q160" s="29">
        <f>O160</f>
        <v>1261.3942529999997</v>
      </c>
      <c r="R160" s="29">
        <f t="shared" ref="R160:R164" si="155">O160</f>
        <v>1261.3942529999997</v>
      </c>
      <c r="S160" s="29">
        <f t="shared" ref="S160:S164" si="156">O160</f>
        <v>1261.3942529999997</v>
      </c>
      <c r="T160" s="31">
        <f t="shared" ref="T160:T164" si="157">O160</f>
        <v>1261.3942529999997</v>
      </c>
      <c r="U160" s="12"/>
      <c r="W160" s="3"/>
      <c r="X160" s="3"/>
      <c r="Y160" s="3"/>
    </row>
    <row r="161" spans="1:25" s="63" customFormat="1" ht="12.75">
      <c r="A161" s="44">
        <v>812</v>
      </c>
      <c r="B161" s="88" t="s">
        <v>353</v>
      </c>
      <c r="C161" s="47" t="s">
        <v>354</v>
      </c>
      <c r="D161" s="83">
        <v>1610</v>
      </c>
      <c r="E161" s="27">
        <v>1610</v>
      </c>
      <c r="F161" s="28">
        <f t="shared" si="151"/>
        <v>1610</v>
      </c>
      <c r="G161" s="151">
        <f>F161*1.5</f>
        <v>2415</v>
      </c>
      <c r="H161" s="166">
        <f t="shared" ref="H161:H164" si="158">E161</f>
        <v>1610</v>
      </c>
      <c r="I161" s="179"/>
      <c r="J161" s="187">
        <f t="shared" ref="J161:J164" si="159">E161</f>
        <v>1610</v>
      </c>
      <c r="K161" s="28">
        <f t="shared" si="152"/>
        <v>1610</v>
      </c>
      <c r="L161" s="30">
        <f t="shared" si="153"/>
        <v>1610</v>
      </c>
      <c r="M161" s="31">
        <f t="shared" si="154"/>
        <v>1610</v>
      </c>
      <c r="N161" s="32">
        <v>2120</v>
      </c>
      <c r="O161" s="29">
        <v>2120</v>
      </c>
      <c r="P161" s="27">
        <f t="shared" ref="P161:P164" si="160">O161</f>
        <v>2120</v>
      </c>
      <c r="Q161" s="29">
        <f t="shared" ref="Q161:Q164" si="161">O161</f>
        <v>2120</v>
      </c>
      <c r="R161" s="29">
        <f t="shared" si="155"/>
        <v>2120</v>
      </c>
      <c r="S161" s="29">
        <f t="shared" si="156"/>
        <v>2120</v>
      </c>
      <c r="T161" s="31">
        <f t="shared" si="157"/>
        <v>2120</v>
      </c>
      <c r="U161" s="62"/>
    </row>
    <row r="162" spans="1:25" s="63" customFormat="1" ht="13.5" customHeight="1">
      <c r="A162" s="44">
        <v>813</v>
      </c>
      <c r="B162" s="88" t="s">
        <v>355</v>
      </c>
      <c r="C162" s="47" t="s">
        <v>356</v>
      </c>
      <c r="D162" s="83">
        <v>4895</v>
      </c>
      <c r="E162" s="27">
        <v>4895</v>
      </c>
      <c r="F162" s="28">
        <f t="shared" si="151"/>
        <v>4895</v>
      </c>
      <c r="G162" s="156"/>
      <c r="H162" s="166">
        <f t="shared" si="158"/>
        <v>4895</v>
      </c>
      <c r="I162" s="179"/>
      <c r="J162" s="187">
        <f t="shared" si="159"/>
        <v>4895</v>
      </c>
      <c r="K162" s="28">
        <f t="shared" si="152"/>
        <v>4895</v>
      </c>
      <c r="L162" s="30">
        <f t="shared" si="153"/>
        <v>4895</v>
      </c>
      <c r="M162" s="31">
        <f t="shared" si="154"/>
        <v>4895</v>
      </c>
      <c r="N162" s="32">
        <v>6165</v>
      </c>
      <c r="O162" s="29">
        <v>6165</v>
      </c>
      <c r="P162" s="27">
        <f t="shared" si="160"/>
        <v>6165</v>
      </c>
      <c r="Q162" s="29">
        <f t="shared" si="161"/>
        <v>6165</v>
      </c>
      <c r="R162" s="29">
        <f t="shared" si="155"/>
        <v>6165</v>
      </c>
      <c r="S162" s="29">
        <f t="shared" si="156"/>
        <v>6165</v>
      </c>
      <c r="T162" s="31">
        <f t="shared" si="157"/>
        <v>6165</v>
      </c>
      <c r="U162" s="70"/>
    </row>
    <row r="163" spans="1:25" ht="12.75" customHeight="1">
      <c r="A163" s="44">
        <v>814</v>
      </c>
      <c r="B163" s="88" t="s">
        <v>357</v>
      </c>
      <c r="C163" s="47" t="s">
        <v>358</v>
      </c>
      <c r="D163" s="83">
        <v>8450</v>
      </c>
      <c r="E163" s="27">
        <v>8450</v>
      </c>
      <c r="F163" s="28">
        <f t="shared" si="151"/>
        <v>8450</v>
      </c>
      <c r="G163" s="156"/>
      <c r="H163" s="166">
        <f t="shared" si="158"/>
        <v>8450</v>
      </c>
      <c r="I163" s="179"/>
      <c r="J163" s="187">
        <f t="shared" si="159"/>
        <v>8450</v>
      </c>
      <c r="K163" s="28">
        <f t="shared" si="152"/>
        <v>8450</v>
      </c>
      <c r="L163" s="30">
        <f t="shared" si="153"/>
        <v>8450</v>
      </c>
      <c r="M163" s="31">
        <f t="shared" si="154"/>
        <v>8450</v>
      </c>
      <c r="N163" s="32">
        <v>10490</v>
      </c>
      <c r="O163" s="29">
        <v>10490</v>
      </c>
      <c r="P163" s="27">
        <f t="shared" si="160"/>
        <v>10490</v>
      </c>
      <c r="Q163" s="29">
        <f t="shared" si="161"/>
        <v>10490</v>
      </c>
      <c r="R163" s="29">
        <f t="shared" si="155"/>
        <v>10490</v>
      </c>
      <c r="S163" s="29">
        <f t="shared" si="156"/>
        <v>10490</v>
      </c>
      <c r="T163" s="31">
        <f t="shared" si="157"/>
        <v>10490</v>
      </c>
      <c r="U163" s="12"/>
      <c r="W163" s="3"/>
      <c r="X163" s="3"/>
      <c r="Y163" s="3"/>
    </row>
    <row r="164" spans="1:25" ht="13.5" thickBot="1">
      <c r="A164" s="44">
        <v>815</v>
      </c>
      <c r="B164" s="88" t="s">
        <v>359</v>
      </c>
      <c r="C164" s="68" t="s">
        <v>360</v>
      </c>
      <c r="D164" s="83">
        <v>5640</v>
      </c>
      <c r="E164" s="27">
        <v>5640</v>
      </c>
      <c r="F164" s="28">
        <f t="shared" si="151"/>
        <v>5640</v>
      </c>
      <c r="G164" s="156"/>
      <c r="H164" s="166">
        <f t="shared" si="158"/>
        <v>5640</v>
      </c>
      <c r="I164" s="179"/>
      <c r="J164" s="187">
        <f t="shared" si="159"/>
        <v>5640</v>
      </c>
      <c r="K164" s="28">
        <f t="shared" si="152"/>
        <v>5640</v>
      </c>
      <c r="L164" s="30">
        <f t="shared" si="153"/>
        <v>5640</v>
      </c>
      <c r="M164" s="31">
        <f t="shared" si="154"/>
        <v>5640</v>
      </c>
      <c r="N164" s="32">
        <v>6790</v>
      </c>
      <c r="O164" s="29">
        <v>6808.723469999999</v>
      </c>
      <c r="P164" s="27">
        <f t="shared" si="160"/>
        <v>6808.723469999999</v>
      </c>
      <c r="Q164" s="29">
        <f t="shared" si="161"/>
        <v>6808.723469999999</v>
      </c>
      <c r="R164" s="29">
        <f t="shared" si="155"/>
        <v>6808.723469999999</v>
      </c>
      <c r="S164" s="29">
        <f t="shared" si="156"/>
        <v>6808.723469999999</v>
      </c>
      <c r="T164" s="31">
        <f t="shared" si="157"/>
        <v>6808.723469999999</v>
      </c>
      <c r="U164" s="12"/>
      <c r="W164" s="3"/>
      <c r="X164" s="3"/>
      <c r="Y164" s="3"/>
    </row>
    <row r="165" spans="1:25" ht="13.5" thickBot="1">
      <c r="A165" s="225" t="s">
        <v>361</v>
      </c>
      <c r="B165" s="226"/>
      <c r="C165" s="226"/>
      <c r="D165" s="226"/>
      <c r="E165" s="226"/>
      <c r="F165" s="226"/>
      <c r="G165" s="226"/>
      <c r="H165" s="226"/>
      <c r="I165" s="226"/>
      <c r="J165" s="226"/>
      <c r="K165" s="226"/>
      <c r="L165" s="226"/>
      <c r="M165" s="226"/>
      <c r="N165" s="226"/>
      <c r="O165" s="226"/>
      <c r="P165" s="226"/>
      <c r="Q165" s="226"/>
      <c r="R165" s="226"/>
      <c r="S165" s="226"/>
      <c r="T165" s="227"/>
      <c r="U165" s="12"/>
      <c r="W165" s="3"/>
      <c r="X165" s="3"/>
      <c r="Y165" s="3"/>
    </row>
    <row r="166" spans="1:25" ht="12.75">
      <c r="A166" s="44">
        <v>822</v>
      </c>
      <c r="B166" s="88" t="s">
        <v>362</v>
      </c>
      <c r="C166" s="89" t="s">
        <v>363</v>
      </c>
      <c r="D166" s="83">
        <v>3970</v>
      </c>
      <c r="E166" s="27">
        <v>4377.6785339999997</v>
      </c>
      <c r="F166" s="28">
        <f t="shared" si="151"/>
        <v>4377.6785339999997</v>
      </c>
      <c r="G166" s="156"/>
      <c r="H166" s="166">
        <f>E166</f>
        <v>4377.6785339999997</v>
      </c>
      <c r="I166" s="179">
        <f>E166*1.1</f>
        <v>4815.4463874000003</v>
      </c>
      <c r="J166" s="187">
        <f>E166*1.25</f>
        <v>5472.0981674999994</v>
      </c>
      <c r="K166" s="28">
        <f t="shared" ref="K166:K175" si="162">E166</f>
        <v>4377.6785339999997</v>
      </c>
      <c r="L166" s="30">
        <f t="shared" ref="L166:L175" si="163">E166</f>
        <v>4377.6785339999997</v>
      </c>
      <c r="M166" s="31">
        <f t="shared" ref="M166:M175" si="164">E166</f>
        <v>4377.6785339999997</v>
      </c>
      <c r="N166" s="32">
        <v>4735</v>
      </c>
      <c r="O166" s="29">
        <v>5789.0335049999994</v>
      </c>
      <c r="P166" s="27">
        <f>O166</f>
        <v>5789.0335049999994</v>
      </c>
      <c r="Q166" s="29">
        <f>O166</f>
        <v>5789.0335049999994</v>
      </c>
      <c r="R166" s="29">
        <f t="shared" ref="R166:R175" si="165">O166</f>
        <v>5789.0335049999994</v>
      </c>
      <c r="S166" s="29">
        <f t="shared" ref="S166:S175" si="166">O166</f>
        <v>5789.0335049999994</v>
      </c>
      <c r="T166" s="31">
        <f t="shared" ref="T166:T175" si="167">O166</f>
        <v>5789.0335049999994</v>
      </c>
      <c r="U166" s="12"/>
      <c r="W166" s="3"/>
      <c r="X166" s="3"/>
      <c r="Y166" s="3"/>
    </row>
    <row r="167" spans="1:25" ht="22.5">
      <c r="A167" s="44">
        <v>823</v>
      </c>
      <c r="B167" s="88" t="s">
        <v>362</v>
      </c>
      <c r="C167" s="54" t="s">
        <v>364</v>
      </c>
      <c r="D167" s="83">
        <v>5590</v>
      </c>
      <c r="E167" s="27">
        <v>6165.4160519999996</v>
      </c>
      <c r="F167" s="28">
        <f t="shared" si="151"/>
        <v>6165.4160519999996</v>
      </c>
      <c r="G167" s="156"/>
      <c r="H167" s="166">
        <f t="shared" ref="H167:H175" si="168">E167</f>
        <v>6165.4160519999996</v>
      </c>
      <c r="I167" s="179">
        <f t="shared" ref="I167:I169" si="169">E167*1.1</f>
        <v>6781.9576572000005</v>
      </c>
      <c r="J167" s="187">
        <f t="shared" ref="J167:J175" si="170">E167*1.25</f>
        <v>7706.7700649999997</v>
      </c>
      <c r="K167" s="28">
        <f t="shared" si="162"/>
        <v>6165.4160519999996</v>
      </c>
      <c r="L167" s="30">
        <f t="shared" si="163"/>
        <v>6165.4160519999996</v>
      </c>
      <c r="M167" s="31">
        <f t="shared" si="164"/>
        <v>6165.4160519999996</v>
      </c>
      <c r="N167" s="32">
        <v>6610</v>
      </c>
      <c r="O167" s="29">
        <v>7896.3927659999981</v>
      </c>
      <c r="P167" s="27">
        <f t="shared" ref="P167:P175" si="171">O167</f>
        <v>7896.3927659999981</v>
      </c>
      <c r="Q167" s="29">
        <f t="shared" ref="Q167:Q175" si="172">O167</f>
        <v>7896.3927659999981</v>
      </c>
      <c r="R167" s="29">
        <f t="shared" si="165"/>
        <v>7896.3927659999981</v>
      </c>
      <c r="S167" s="29">
        <f t="shared" si="166"/>
        <v>7896.3927659999981</v>
      </c>
      <c r="T167" s="31">
        <f t="shared" si="167"/>
        <v>7896.3927659999981</v>
      </c>
      <c r="U167" s="12"/>
      <c r="W167" s="3"/>
      <c r="X167" s="3"/>
      <c r="Y167" s="3"/>
    </row>
    <row r="168" spans="1:25" ht="12.75">
      <c r="A168" s="44">
        <v>824</v>
      </c>
      <c r="B168" s="88" t="s">
        <v>365</v>
      </c>
      <c r="C168" s="47" t="s">
        <v>366</v>
      </c>
      <c r="D168" s="83">
        <v>11845</v>
      </c>
      <c r="E168" s="27">
        <v>12692.194577999999</v>
      </c>
      <c r="F168" s="28">
        <f t="shared" si="151"/>
        <v>12692.194577999999</v>
      </c>
      <c r="G168" s="156"/>
      <c r="H168" s="166">
        <f t="shared" si="168"/>
        <v>12692.194577999999</v>
      </c>
      <c r="I168" s="179">
        <f t="shared" si="169"/>
        <v>13961.4140358</v>
      </c>
      <c r="J168" s="187">
        <f t="shared" si="170"/>
        <v>15865.243222499998</v>
      </c>
      <c r="K168" s="28">
        <f t="shared" si="162"/>
        <v>12692.194577999999</v>
      </c>
      <c r="L168" s="30">
        <f t="shared" si="163"/>
        <v>12692.194577999999</v>
      </c>
      <c r="M168" s="31">
        <f t="shared" si="164"/>
        <v>12692.194577999999</v>
      </c>
      <c r="N168" s="32">
        <v>13625</v>
      </c>
      <c r="O168" s="29">
        <v>16148.867741999999</v>
      </c>
      <c r="P168" s="27">
        <f t="shared" si="171"/>
        <v>16148.867741999999</v>
      </c>
      <c r="Q168" s="29">
        <f t="shared" si="172"/>
        <v>16148.867741999999</v>
      </c>
      <c r="R168" s="29">
        <f t="shared" si="165"/>
        <v>16148.867741999999</v>
      </c>
      <c r="S168" s="29">
        <f t="shared" si="166"/>
        <v>16148.867741999999</v>
      </c>
      <c r="T168" s="31">
        <f t="shared" si="167"/>
        <v>16148.867741999999</v>
      </c>
      <c r="U168" s="12"/>
      <c r="W168" s="3"/>
      <c r="X168" s="3"/>
      <c r="Y168" s="3"/>
    </row>
    <row r="169" spans="1:25" ht="12.75">
      <c r="A169" s="44" t="s">
        <v>367</v>
      </c>
      <c r="B169" s="88" t="s">
        <v>368</v>
      </c>
      <c r="C169" s="47" t="s">
        <v>369</v>
      </c>
      <c r="D169" s="83">
        <v>11845</v>
      </c>
      <c r="E169" s="27">
        <v>14464.036386</v>
      </c>
      <c r="F169" s="28">
        <f t="shared" si="151"/>
        <v>14464.036386</v>
      </c>
      <c r="G169" s="156"/>
      <c r="H169" s="166">
        <f t="shared" si="168"/>
        <v>14464.036386</v>
      </c>
      <c r="I169" s="179">
        <f t="shared" si="169"/>
        <v>15910.4400246</v>
      </c>
      <c r="J169" s="187">
        <f t="shared" si="170"/>
        <v>18080.045482499998</v>
      </c>
      <c r="K169" s="28">
        <f t="shared" si="162"/>
        <v>14464.036386</v>
      </c>
      <c r="L169" s="30">
        <f t="shared" si="163"/>
        <v>14464.036386</v>
      </c>
      <c r="M169" s="31">
        <f t="shared" si="164"/>
        <v>14464.036386</v>
      </c>
      <c r="N169" s="32">
        <v>13625</v>
      </c>
      <c r="O169" s="29">
        <v>18555.120251999997</v>
      </c>
      <c r="P169" s="27">
        <f t="shared" si="171"/>
        <v>18555.120251999997</v>
      </c>
      <c r="Q169" s="29">
        <f t="shared" si="172"/>
        <v>18555.120251999997</v>
      </c>
      <c r="R169" s="29">
        <f t="shared" si="165"/>
        <v>18555.120251999997</v>
      </c>
      <c r="S169" s="29">
        <f t="shared" si="166"/>
        <v>18555.120251999997</v>
      </c>
      <c r="T169" s="31">
        <f t="shared" si="167"/>
        <v>18555.120251999997</v>
      </c>
      <c r="U169" s="12"/>
      <c r="W169" s="3"/>
      <c r="X169" s="3"/>
      <c r="Y169" s="3"/>
    </row>
    <row r="170" spans="1:25" ht="29.25" customHeight="1">
      <c r="A170" s="44">
        <v>825</v>
      </c>
      <c r="B170" s="88" t="s">
        <v>370</v>
      </c>
      <c r="C170" s="54" t="s">
        <v>371</v>
      </c>
      <c r="D170" s="83">
        <v>13400</v>
      </c>
      <c r="E170" s="27">
        <v>14347.467846</v>
      </c>
      <c r="F170" s="28">
        <f t="shared" si="151"/>
        <v>14347.467846</v>
      </c>
      <c r="G170" s="156"/>
      <c r="H170" s="166">
        <f t="shared" si="168"/>
        <v>14347.467846</v>
      </c>
      <c r="I170" s="179"/>
      <c r="J170" s="187">
        <f t="shared" si="170"/>
        <v>17934.334807499999</v>
      </c>
      <c r="K170" s="28">
        <f t="shared" si="162"/>
        <v>14347.467846</v>
      </c>
      <c r="L170" s="30">
        <f t="shared" si="163"/>
        <v>14347.467846</v>
      </c>
      <c r="M170" s="31">
        <f t="shared" si="164"/>
        <v>14347.467846</v>
      </c>
      <c r="N170" s="32">
        <v>16315</v>
      </c>
      <c r="O170" s="29">
        <v>17826.770277</v>
      </c>
      <c r="P170" s="27">
        <f t="shared" si="171"/>
        <v>17826.770277</v>
      </c>
      <c r="Q170" s="29">
        <f t="shared" si="172"/>
        <v>17826.770277</v>
      </c>
      <c r="R170" s="29">
        <f t="shared" si="165"/>
        <v>17826.770277</v>
      </c>
      <c r="S170" s="29">
        <f t="shared" si="166"/>
        <v>17826.770277</v>
      </c>
      <c r="T170" s="31">
        <f t="shared" si="167"/>
        <v>17826.770277</v>
      </c>
      <c r="U170" s="12"/>
      <c r="W170" s="3"/>
      <c r="X170" s="3"/>
      <c r="Y170" s="3"/>
    </row>
    <row r="171" spans="1:25" ht="28.5" customHeight="1">
      <c r="A171" s="44" t="s">
        <v>372</v>
      </c>
      <c r="B171" s="88" t="s">
        <v>373</v>
      </c>
      <c r="C171" s="54" t="s">
        <v>374</v>
      </c>
      <c r="D171" s="83">
        <v>13400</v>
      </c>
      <c r="E171" s="27">
        <v>16338.670451999998</v>
      </c>
      <c r="F171" s="28">
        <f t="shared" si="151"/>
        <v>16338.670451999998</v>
      </c>
      <c r="G171" s="156"/>
      <c r="H171" s="166">
        <f t="shared" si="168"/>
        <v>16338.670451999998</v>
      </c>
      <c r="I171" s="179"/>
      <c r="J171" s="187">
        <f t="shared" si="170"/>
        <v>20423.338064999996</v>
      </c>
      <c r="K171" s="28">
        <f t="shared" si="162"/>
        <v>16338.670451999998</v>
      </c>
      <c r="L171" s="30">
        <f t="shared" si="163"/>
        <v>16338.670451999998</v>
      </c>
      <c r="M171" s="31">
        <f t="shared" si="164"/>
        <v>16338.670451999998</v>
      </c>
      <c r="N171" s="26">
        <v>16315</v>
      </c>
      <c r="O171" s="29">
        <v>19933.050500999998</v>
      </c>
      <c r="P171" s="27">
        <f t="shared" si="171"/>
        <v>19933.050500999998</v>
      </c>
      <c r="Q171" s="29">
        <f t="shared" si="172"/>
        <v>19933.050500999998</v>
      </c>
      <c r="R171" s="29">
        <f t="shared" si="165"/>
        <v>19933.050500999998</v>
      </c>
      <c r="S171" s="29">
        <f t="shared" si="166"/>
        <v>19933.050500999998</v>
      </c>
      <c r="T171" s="31">
        <f t="shared" si="167"/>
        <v>19933.050500999998</v>
      </c>
      <c r="U171" s="12"/>
      <c r="W171" s="3"/>
      <c r="X171" s="3"/>
      <c r="Y171" s="3"/>
    </row>
    <row r="172" spans="1:25" ht="12.75">
      <c r="A172" s="44">
        <v>826</v>
      </c>
      <c r="B172" s="88" t="s">
        <v>375</v>
      </c>
      <c r="C172" s="47" t="s">
        <v>376</v>
      </c>
      <c r="D172" s="83">
        <v>105</v>
      </c>
      <c r="E172" s="27">
        <v>519.25985999999989</v>
      </c>
      <c r="F172" s="28">
        <f t="shared" si="151"/>
        <v>519.25985999999989</v>
      </c>
      <c r="G172" s="156"/>
      <c r="H172" s="166">
        <f t="shared" si="168"/>
        <v>519.25985999999989</v>
      </c>
      <c r="I172" s="179">
        <f>E172</f>
        <v>519.25985999999989</v>
      </c>
      <c r="J172" s="187">
        <f>E172</f>
        <v>519.25985999999989</v>
      </c>
      <c r="K172" s="28">
        <f t="shared" si="162"/>
        <v>519.25985999999989</v>
      </c>
      <c r="L172" s="30">
        <f t="shared" si="163"/>
        <v>519.25985999999989</v>
      </c>
      <c r="M172" s="31">
        <f t="shared" si="164"/>
        <v>519.25985999999989</v>
      </c>
      <c r="N172" s="32">
        <v>105</v>
      </c>
      <c r="O172" s="29">
        <v>519</v>
      </c>
      <c r="P172" s="27">
        <f t="shared" si="171"/>
        <v>519</v>
      </c>
      <c r="Q172" s="29">
        <f>O172</f>
        <v>519</v>
      </c>
      <c r="R172" s="29">
        <f t="shared" si="165"/>
        <v>519</v>
      </c>
      <c r="S172" s="29">
        <f t="shared" si="166"/>
        <v>519</v>
      </c>
      <c r="T172" s="31">
        <f t="shared" si="167"/>
        <v>519</v>
      </c>
      <c r="U172" s="12"/>
      <c r="W172" s="3"/>
      <c r="X172" s="3"/>
      <c r="Y172" s="3"/>
    </row>
    <row r="173" spans="1:25" ht="12.75">
      <c r="A173" s="44">
        <v>827</v>
      </c>
      <c r="B173" s="88" t="s">
        <v>377</v>
      </c>
      <c r="C173" s="47" t="s">
        <v>378</v>
      </c>
      <c r="D173" s="83">
        <v>10065</v>
      </c>
      <c r="E173" s="27">
        <v>11571.017166</v>
      </c>
      <c r="F173" s="28">
        <f t="shared" si="151"/>
        <v>11571.017166</v>
      </c>
      <c r="G173" s="156"/>
      <c r="H173" s="166">
        <f t="shared" si="168"/>
        <v>11571.017166</v>
      </c>
      <c r="I173" s="179">
        <f t="shared" ref="I173:I175" si="173">E173*1.1</f>
        <v>12728.1188826</v>
      </c>
      <c r="J173" s="187">
        <f t="shared" si="170"/>
        <v>14463.771457499999</v>
      </c>
      <c r="K173" s="28">
        <f t="shared" si="162"/>
        <v>11571.017166</v>
      </c>
      <c r="L173" s="30">
        <f t="shared" si="163"/>
        <v>11571.017166</v>
      </c>
      <c r="M173" s="31">
        <f t="shared" si="164"/>
        <v>11571.017166</v>
      </c>
      <c r="N173" s="32">
        <v>12735</v>
      </c>
      <c r="O173" s="29">
        <v>16094.915891999997</v>
      </c>
      <c r="P173" s="27">
        <f t="shared" si="171"/>
        <v>16094.915891999997</v>
      </c>
      <c r="Q173" s="29">
        <f t="shared" si="172"/>
        <v>16094.915891999997</v>
      </c>
      <c r="R173" s="29">
        <f t="shared" si="165"/>
        <v>16094.915891999997</v>
      </c>
      <c r="S173" s="29">
        <f t="shared" si="166"/>
        <v>16094.915891999997</v>
      </c>
      <c r="T173" s="31">
        <f t="shared" si="167"/>
        <v>16094.915891999997</v>
      </c>
      <c r="U173" s="12"/>
      <c r="W173" s="3"/>
      <c r="X173" s="3"/>
      <c r="Y173" s="3"/>
    </row>
    <row r="174" spans="1:25" ht="12.75">
      <c r="A174" s="44">
        <v>828</v>
      </c>
      <c r="B174" s="88" t="s">
        <v>377</v>
      </c>
      <c r="C174" s="47" t="s">
        <v>379</v>
      </c>
      <c r="D174" s="83">
        <v>10065</v>
      </c>
      <c r="E174" s="27">
        <v>11571.017166</v>
      </c>
      <c r="F174" s="28">
        <f t="shared" si="151"/>
        <v>11571.017166</v>
      </c>
      <c r="G174" s="156"/>
      <c r="H174" s="166">
        <f t="shared" si="168"/>
        <v>11571.017166</v>
      </c>
      <c r="I174" s="179">
        <f t="shared" si="173"/>
        <v>12728.1188826</v>
      </c>
      <c r="J174" s="187">
        <f t="shared" si="170"/>
        <v>14463.771457499999</v>
      </c>
      <c r="K174" s="28">
        <f t="shared" si="162"/>
        <v>11571.017166</v>
      </c>
      <c r="L174" s="30">
        <f t="shared" si="163"/>
        <v>11571.017166</v>
      </c>
      <c r="M174" s="31">
        <f t="shared" si="164"/>
        <v>11571.017166</v>
      </c>
      <c r="N174" s="32">
        <v>12735</v>
      </c>
      <c r="O174" s="29">
        <v>16094.915891999997</v>
      </c>
      <c r="P174" s="27">
        <f t="shared" si="171"/>
        <v>16094.915891999997</v>
      </c>
      <c r="Q174" s="29">
        <f t="shared" si="172"/>
        <v>16094.915891999997</v>
      </c>
      <c r="R174" s="29">
        <f t="shared" si="165"/>
        <v>16094.915891999997</v>
      </c>
      <c r="S174" s="29">
        <f t="shared" si="166"/>
        <v>16094.915891999997</v>
      </c>
      <c r="T174" s="31">
        <f t="shared" si="167"/>
        <v>16094.915891999997</v>
      </c>
      <c r="U174" s="12"/>
      <c r="W174" s="3"/>
      <c r="X174" s="3"/>
      <c r="Y174" s="3"/>
    </row>
    <row r="175" spans="1:25" ht="13.5" thickBot="1">
      <c r="A175" s="44">
        <v>829</v>
      </c>
      <c r="B175" s="88" t="s">
        <v>380</v>
      </c>
      <c r="C175" s="68" t="s">
        <v>381</v>
      </c>
      <c r="D175" s="83">
        <v>7535</v>
      </c>
      <c r="E175" s="27">
        <v>8828.4773339999992</v>
      </c>
      <c r="F175" s="28">
        <f t="shared" si="151"/>
        <v>8828.4773339999992</v>
      </c>
      <c r="G175" s="156"/>
      <c r="H175" s="166">
        <f t="shared" si="168"/>
        <v>8828.4773339999992</v>
      </c>
      <c r="I175" s="179">
        <f t="shared" si="173"/>
        <v>9711.3250673999992</v>
      </c>
      <c r="J175" s="187">
        <f t="shared" si="170"/>
        <v>11035.596667499998</v>
      </c>
      <c r="K175" s="28">
        <f t="shared" si="162"/>
        <v>8828.4773339999992</v>
      </c>
      <c r="L175" s="30">
        <f t="shared" si="163"/>
        <v>8828.4773339999992</v>
      </c>
      <c r="M175" s="31">
        <f t="shared" si="164"/>
        <v>8828.4773339999992</v>
      </c>
      <c r="N175" s="32">
        <v>8930</v>
      </c>
      <c r="O175" s="29">
        <v>12353.894612999997</v>
      </c>
      <c r="P175" s="27">
        <f t="shared" si="171"/>
        <v>12353.894612999997</v>
      </c>
      <c r="Q175" s="29">
        <f t="shared" si="172"/>
        <v>12353.894612999997</v>
      </c>
      <c r="R175" s="29">
        <f t="shared" si="165"/>
        <v>12353.894612999997</v>
      </c>
      <c r="S175" s="29">
        <f t="shared" si="166"/>
        <v>12353.894612999997</v>
      </c>
      <c r="T175" s="31">
        <f t="shared" si="167"/>
        <v>12353.894612999997</v>
      </c>
      <c r="U175" s="12"/>
      <c r="W175" s="3"/>
      <c r="X175" s="3"/>
      <c r="Y175" s="3"/>
    </row>
    <row r="176" spans="1:25" ht="13.5" thickBot="1">
      <c r="A176" s="225" t="s">
        <v>382</v>
      </c>
      <c r="B176" s="226"/>
      <c r="C176" s="226"/>
      <c r="D176" s="226"/>
      <c r="E176" s="226"/>
      <c r="F176" s="226"/>
      <c r="G176" s="226"/>
      <c r="H176" s="226"/>
      <c r="I176" s="226"/>
      <c r="J176" s="226"/>
      <c r="K176" s="226"/>
      <c r="L176" s="226"/>
      <c r="M176" s="226"/>
      <c r="N176" s="226"/>
      <c r="O176" s="226"/>
      <c r="P176" s="226"/>
      <c r="Q176" s="226"/>
      <c r="R176" s="226"/>
      <c r="S176" s="226"/>
      <c r="T176" s="227"/>
      <c r="U176" s="12"/>
      <c r="W176" s="3"/>
      <c r="X176" s="3"/>
      <c r="Y176" s="3"/>
    </row>
    <row r="177" spans="1:25" ht="12.75">
      <c r="A177" s="44">
        <v>831</v>
      </c>
      <c r="B177" s="88" t="s">
        <v>383</v>
      </c>
      <c r="C177" s="46" t="s">
        <v>384</v>
      </c>
      <c r="D177" s="83">
        <v>410</v>
      </c>
      <c r="E177" s="27">
        <v>530.91671399999996</v>
      </c>
      <c r="F177" s="28">
        <f t="shared" si="151"/>
        <v>530.91671399999996</v>
      </c>
      <c r="G177" s="151">
        <f>F177*1.5</f>
        <v>796.37507099999993</v>
      </c>
      <c r="H177" s="166">
        <f>E177</f>
        <v>530.91671399999996</v>
      </c>
      <c r="I177" s="179">
        <f>E177*1.1</f>
        <v>584.00838539999995</v>
      </c>
      <c r="J177" s="187">
        <f>E177*1.25</f>
        <v>663.64589249999995</v>
      </c>
      <c r="K177" s="28">
        <f t="shared" ref="K177:K184" si="174">E177</f>
        <v>530.91671399999996</v>
      </c>
      <c r="L177" s="30">
        <f t="shared" ref="L177:L184" si="175">E177</f>
        <v>530.91671399999996</v>
      </c>
      <c r="M177" s="31">
        <f t="shared" ref="M177:M184" si="176">E177</f>
        <v>530.91671399999996</v>
      </c>
      <c r="N177" s="32">
        <v>540</v>
      </c>
      <c r="O177" s="29">
        <v>864.30863699999986</v>
      </c>
      <c r="P177" s="27">
        <f>O177</f>
        <v>864.30863699999986</v>
      </c>
      <c r="Q177" s="29">
        <f>O177</f>
        <v>864.30863699999986</v>
      </c>
      <c r="R177" s="29">
        <f t="shared" ref="R177:R184" si="177">O177</f>
        <v>864.30863699999986</v>
      </c>
      <c r="S177" s="29">
        <f t="shared" ref="S177:S184" si="178">O177</f>
        <v>864.30863699999986</v>
      </c>
      <c r="T177" s="31">
        <f t="shared" ref="T177:T184" si="179">O177</f>
        <v>864.30863699999986</v>
      </c>
      <c r="U177" s="12"/>
      <c r="W177" s="3"/>
      <c r="X177" s="3"/>
      <c r="Y177" s="3"/>
    </row>
    <row r="178" spans="1:25" ht="12.75">
      <c r="A178" s="44">
        <v>832</v>
      </c>
      <c r="B178" s="88" t="s">
        <v>385</v>
      </c>
      <c r="C178" s="47" t="s">
        <v>386</v>
      </c>
      <c r="D178" s="83">
        <v>1360</v>
      </c>
      <c r="E178" s="27">
        <v>1360</v>
      </c>
      <c r="F178" s="28">
        <f t="shared" si="151"/>
        <v>1360</v>
      </c>
      <c r="G178" s="151">
        <f>F178*1.5</f>
        <v>2040</v>
      </c>
      <c r="H178" s="166">
        <f t="shared" ref="H178:H184" si="180">E178</f>
        <v>1360</v>
      </c>
      <c r="I178" s="179">
        <f t="shared" ref="I178:I184" si="181">E178*1.1</f>
        <v>1496.0000000000002</v>
      </c>
      <c r="J178" s="187">
        <f t="shared" ref="J178:J184" si="182">E178*1.25</f>
        <v>1700</v>
      </c>
      <c r="K178" s="28">
        <f t="shared" si="174"/>
        <v>1360</v>
      </c>
      <c r="L178" s="30">
        <f t="shared" si="175"/>
        <v>1360</v>
      </c>
      <c r="M178" s="31">
        <f t="shared" si="176"/>
        <v>1360</v>
      </c>
      <c r="N178" s="32">
        <v>1615</v>
      </c>
      <c r="O178" s="29">
        <v>1623.9506849999998</v>
      </c>
      <c r="P178" s="27">
        <f t="shared" ref="P178:P184" si="183">O178</f>
        <v>1623.9506849999998</v>
      </c>
      <c r="Q178" s="29">
        <f t="shared" ref="Q178:Q184" si="184">O178</f>
        <v>1623.9506849999998</v>
      </c>
      <c r="R178" s="29">
        <f t="shared" si="177"/>
        <v>1623.9506849999998</v>
      </c>
      <c r="S178" s="29">
        <f t="shared" si="178"/>
        <v>1623.9506849999998</v>
      </c>
      <c r="T178" s="31">
        <f t="shared" si="179"/>
        <v>1623.9506849999998</v>
      </c>
      <c r="U178" s="12"/>
      <c r="W178" s="3"/>
      <c r="X178" s="3"/>
      <c r="Y178" s="3"/>
    </row>
    <row r="179" spans="1:25" ht="12.75">
      <c r="A179" s="44">
        <v>833</v>
      </c>
      <c r="B179" s="88" t="s">
        <v>387</v>
      </c>
      <c r="C179" s="47" t="s">
        <v>388</v>
      </c>
      <c r="D179" s="26">
        <v>2775</v>
      </c>
      <c r="E179" s="27">
        <v>3232.1277</v>
      </c>
      <c r="F179" s="28">
        <f t="shared" si="151"/>
        <v>3232.1277</v>
      </c>
      <c r="G179" s="156"/>
      <c r="H179" s="166">
        <f t="shared" si="180"/>
        <v>3232.1277</v>
      </c>
      <c r="I179" s="179">
        <f t="shared" si="181"/>
        <v>3555.3404700000001</v>
      </c>
      <c r="J179" s="187">
        <f t="shared" si="182"/>
        <v>4040.1596250000002</v>
      </c>
      <c r="K179" s="28">
        <f t="shared" si="174"/>
        <v>3232.1277</v>
      </c>
      <c r="L179" s="30">
        <f t="shared" si="175"/>
        <v>3232.1277</v>
      </c>
      <c r="M179" s="31">
        <f t="shared" si="176"/>
        <v>3232.1277</v>
      </c>
      <c r="N179" s="32">
        <v>3350</v>
      </c>
      <c r="O179" s="29">
        <v>3906.1139399999993</v>
      </c>
      <c r="P179" s="27">
        <f t="shared" si="183"/>
        <v>3906.1139399999993</v>
      </c>
      <c r="Q179" s="29">
        <f t="shared" si="184"/>
        <v>3906.1139399999993</v>
      </c>
      <c r="R179" s="29">
        <f t="shared" si="177"/>
        <v>3906.1139399999993</v>
      </c>
      <c r="S179" s="29">
        <f t="shared" si="178"/>
        <v>3906.1139399999993</v>
      </c>
      <c r="T179" s="31">
        <f t="shared" si="179"/>
        <v>3906.1139399999993</v>
      </c>
      <c r="U179" s="12"/>
      <c r="W179" s="3"/>
      <c r="X179" s="3"/>
      <c r="Y179" s="3"/>
    </row>
    <row r="180" spans="1:25" ht="12.75">
      <c r="A180" s="44">
        <v>834</v>
      </c>
      <c r="B180" s="88" t="s">
        <v>389</v>
      </c>
      <c r="C180" s="47" t="s">
        <v>390</v>
      </c>
      <c r="D180" s="26">
        <v>2115</v>
      </c>
      <c r="E180" s="27">
        <v>2115</v>
      </c>
      <c r="F180" s="28">
        <f t="shared" si="151"/>
        <v>2115</v>
      </c>
      <c r="G180" s="156"/>
      <c r="H180" s="166">
        <f t="shared" si="180"/>
        <v>2115</v>
      </c>
      <c r="I180" s="179">
        <f t="shared" si="181"/>
        <v>2326.5</v>
      </c>
      <c r="J180" s="187">
        <f t="shared" si="182"/>
        <v>2643.75</v>
      </c>
      <c r="K180" s="28">
        <f t="shared" si="174"/>
        <v>2115</v>
      </c>
      <c r="L180" s="30">
        <f t="shared" si="175"/>
        <v>2115</v>
      </c>
      <c r="M180" s="31">
        <f t="shared" si="176"/>
        <v>2115</v>
      </c>
      <c r="N180" s="32">
        <v>2495</v>
      </c>
      <c r="O180" s="29">
        <v>2508.7610249999993</v>
      </c>
      <c r="P180" s="27">
        <f t="shared" si="183"/>
        <v>2508.7610249999993</v>
      </c>
      <c r="Q180" s="29">
        <f t="shared" si="184"/>
        <v>2508.7610249999993</v>
      </c>
      <c r="R180" s="29">
        <f t="shared" si="177"/>
        <v>2508.7610249999993</v>
      </c>
      <c r="S180" s="29">
        <f t="shared" si="178"/>
        <v>2508.7610249999993</v>
      </c>
      <c r="T180" s="31">
        <f t="shared" si="179"/>
        <v>2508.7610249999993</v>
      </c>
      <c r="U180" s="12"/>
      <c r="W180" s="3"/>
      <c r="X180" s="3"/>
      <c r="Y180" s="3"/>
    </row>
    <row r="181" spans="1:25" ht="12.75">
      <c r="A181" s="44">
        <v>835</v>
      </c>
      <c r="B181" s="88" t="s">
        <v>391</v>
      </c>
      <c r="C181" s="47" t="s">
        <v>392</v>
      </c>
      <c r="D181" s="26">
        <v>3295</v>
      </c>
      <c r="E181" s="27">
        <v>3301.00911</v>
      </c>
      <c r="F181" s="28">
        <f t="shared" si="151"/>
        <v>3301.00911</v>
      </c>
      <c r="G181" s="156"/>
      <c r="H181" s="166">
        <f t="shared" si="180"/>
        <v>3301.00911</v>
      </c>
      <c r="I181" s="179">
        <f t="shared" si="181"/>
        <v>3631.1100210000004</v>
      </c>
      <c r="J181" s="187">
        <f t="shared" si="182"/>
        <v>4126.2613874999997</v>
      </c>
      <c r="K181" s="28">
        <f t="shared" si="174"/>
        <v>3301.00911</v>
      </c>
      <c r="L181" s="30">
        <f t="shared" si="175"/>
        <v>3301.00911</v>
      </c>
      <c r="M181" s="31">
        <f t="shared" si="176"/>
        <v>3301.00911</v>
      </c>
      <c r="N181" s="32">
        <v>3930</v>
      </c>
      <c r="O181" s="29">
        <v>3943.8802349999996</v>
      </c>
      <c r="P181" s="27">
        <f t="shared" si="183"/>
        <v>3943.8802349999996</v>
      </c>
      <c r="Q181" s="29">
        <f t="shared" si="184"/>
        <v>3943.8802349999996</v>
      </c>
      <c r="R181" s="29">
        <f t="shared" si="177"/>
        <v>3943.8802349999996</v>
      </c>
      <c r="S181" s="29">
        <f t="shared" si="178"/>
        <v>3943.8802349999996</v>
      </c>
      <c r="T181" s="31">
        <f t="shared" si="179"/>
        <v>3943.8802349999996</v>
      </c>
      <c r="U181" s="12"/>
      <c r="W181" s="3"/>
      <c r="X181" s="3"/>
      <c r="Y181" s="3"/>
    </row>
    <row r="182" spans="1:25" ht="12.75">
      <c r="A182" s="44">
        <v>836</v>
      </c>
      <c r="B182" s="88" t="s">
        <v>393</v>
      </c>
      <c r="C182" s="47" t="s">
        <v>394</v>
      </c>
      <c r="D182" s="26">
        <v>4120</v>
      </c>
      <c r="E182" s="27">
        <v>4132.8845999999994</v>
      </c>
      <c r="F182" s="28">
        <f t="shared" si="151"/>
        <v>4132.8845999999994</v>
      </c>
      <c r="G182" s="156"/>
      <c r="H182" s="166">
        <f t="shared" si="180"/>
        <v>4132.8845999999994</v>
      </c>
      <c r="I182" s="179">
        <f t="shared" si="181"/>
        <v>4546.1730600000001</v>
      </c>
      <c r="J182" s="187">
        <f t="shared" si="182"/>
        <v>5166.1057499999988</v>
      </c>
      <c r="K182" s="28">
        <f t="shared" si="174"/>
        <v>4132.8845999999994</v>
      </c>
      <c r="L182" s="30">
        <f t="shared" si="175"/>
        <v>4132.8845999999994</v>
      </c>
      <c r="M182" s="31">
        <f t="shared" si="176"/>
        <v>4132.8845999999994</v>
      </c>
      <c r="N182" s="32">
        <v>4760</v>
      </c>
      <c r="O182" s="29">
        <v>4796.3194649999996</v>
      </c>
      <c r="P182" s="27">
        <f t="shared" si="183"/>
        <v>4796.3194649999996</v>
      </c>
      <c r="Q182" s="29">
        <f t="shared" si="184"/>
        <v>4796.3194649999996</v>
      </c>
      <c r="R182" s="29">
        <f t="shared" si="177"/>
        <v>4796.3194649999996</v>
      </c>
      <c r="S182" s="29">
        <f t="shared" si="178"/>
        <v>4796.3194649999996</v>
      </c>
      <c r="T182" s="31">
        <f t="shared" si="179"/>
        <v>4796.3194649999996</v>
      </c>
      <c r="U182" s="12"/>
      <c r="W182" s="3"/>
      <c r="X182" s="3"/>
      <c r="Y182" s="3"/>
    </row>
    <row r="183" spans="1:25" ht="22.5">
      <c r="A183" s="44">
        <v>837</v>
      </c>
      <c r="B183" s="88" t="s">
        <v>395</v>
      </c>
      <c r="C183" s="54" t="s">
        <v>396</v>
      </c>
      <c r="D183" s="26">
        <v>7120</v>
      </c>
      <c r="E183" s="27">
        <v>7137.1737899999989</v>
      </c>
      <c r="F183" s="28">
        <f t="shared" si="151"/>
        <v>7137.1737899999989</v>
      </c>
      <c r="G183" s="156"/>
      <c r="H183" s="166">
        <f t="shared" si="180"/>
        <v>7137.1737899999989</v>
      </c>
      <c r="I183" s="179">
        <f t="shared" si="181"/>
        <v>7850.8911689999995</v>
      </c>
      <c r="J183" s="187">
        <f t="shared" si="182"/>
        <v>8921.4672374999991</v>
      </c>
      <c r="K183" s="28">
        <f t="shared" si="174"/>
        <v>7137.1737899999989</v>
      </c>
      <c r="L183" s="30">
        <f t="shared" si="175"/>
        <v>7137.1737899999989</v>
      </c>
      <c r="M183" s="31">
        <f t="shared" si="176"/>
        <v>7137.1737899999989</v>
      </c>
      <c r="N183" s="32">
        <v>8265</v>
      </c>
      <c r="O183" s="29">
        <v>8319.3752699999986</v>
      </c>
      <c r="P183" s="27">
        <f t="shared" si="183"/>
        <v>8319.3752699999986</v>
      </c>
      <c r="Q183" s="29">
        <f t="shared" si="184"/>
        <v>8319.3752699999986</v>
      </c>
      <c r="R183" s="29">
        <f t="shared" si="177"/>
        <v>8319.3752699999986</v>
      </c>
      <c r="S183" s="29">
        <f t="shared" si="178"/>
        <v>8319.3752699999986</v>
      </c>
      <c r="T183" s="31">
        <f t="shared" si="179"/>
        <v>8319.3752699999986</v>
      </c>
      <c r="U183" s="12"/>
      <c r="W183" s="3"/>
      <c r="X183" s="3"/>
      <c r="Y183" s="3"/>
    </row>
    <row r="184" spans="1:25" ht="12.75">
      <c r="A184" s="44">
        <v>839</v>
      </c>
      <c r="B184" s="88" t="s">
        <v>397</v>
      </c>
      <c r="C184" s="47" t="s">
        <v>398</v>
      </c>
      <c r="D184" s="26">
        <v>3240</v>
      </c>
      <c r="E184" s="27">
        <v>3248.0234099999998</v>
      </c>
      <c r="F184" s="28">
        <f t="shared" si="151"/>
        <v>3248.0234099999998</v>
      </c>
      <c r="G184" s="156"/>
      <c r="H184" s="166">
        <f t="shared" si="180"/>
        <v>3248.0234099999998</v>
      </c>
      <c r="I184" s="179">
        <f t="shared" si="181"/>
        <v>3572.8257509999999</v>
      </c>
      <c r="J184" s="187">
        <f t="shared" si="182"/>
        <v>4060.0292624999997</v>
      </c>
      <c r="K184" s="28">
        <f t="shared" si="174"/>
        <v>3248.0234099999998</v>
      </c>
      <c r="L184" s="30">
        <f t="shared" si="175"/>
        <v>3248.0234099999998</v>
      </c>
      <c r="M184" s="31">
        <f t="shared" si="176"/>
        <v>3248.0234099999998</v>
      </c>
      <c r="N184" s="32">
        <v>3875</v>
      </c>
      <c r="O184" s="29">
        <v>5000</v>
      </c>
      <c r="P184" s="27">
        <f t="shared" si="183"/>
        <v>5000</v>
      </c>
      <c r="Q184" s="29">
        <f t="shared" si="184"/>
        <v>5000</v>
      </c>
      <c r="R184" s="29">
        <f t="shared" si="177"/>
        <v>5000</v>
      </c>
      <c r="S184" s="29">
        <f t="shared" si="178"/>
        <v>5000</v>
      </c>
      <c r="T184" s="31">
        <f t="shared" si="179"/>
        <v>5000</v>
      </c>
      <c r="U184" s="90"/>
      <c r="W184" s="3"/>
      <c r="X184" s="3"/>
      <c r="Y184" s="3"/>
    </row>
    <row r="185" spans="1:25" ht="12.75" customHeight="1" thickBot="1">
      <c r="A185" s="228" t="s">
        <v>399</v>
      </c>
      <c r="B185" s="229"/>
      <c r="C185" s="229"/>
      <c r="D185" s="229"/>
      <c r="E185" s="229"/>
      <c r="F185" s="229"/>
      <c r="G185" s="229"/>
      <c r="H185" s="229"/>
      <c r="I185" s="229"/>
      <c r="J185" s="229"/>
      <c r="K185" s="229"/>
      <c r="L185" s="229"/>
      <c r="M185" s="229"/>
      <c r="N185" s="229"/>
      <c r="O185" s="229"/>
      <c r="P185" s="229"/>
      <c r="Q185" s="229"/>
      <c r="R185" s="229"/>
      <c r="S185" s="229"/>
      <c r="T185" s="230"/>
      <c r="U185" s="12"/>
      <c r="V185" s="63"/>
      <c r="W185" s="3"/>
      <c r="X185" s="3"/>
      <c r="Y185" s="3"/>
    </row>
    <row r="186" spans="1:25" ht="12.75">
      <c r="A186" s="44">
        <v>845</v>
      </c>
      <c r="B186" s="88" t="s">
        <v>400</v>
      </c>
      <c r="C186" s="46" t="s">
        <v>401</v>
      </c>
      <c r="D186" s="26">
        <v>2110</v>
      </c>
      <c r="E186" s="27">
        <v>2110</v>
      </c>
      <c r="F186" s="28">
        <f t="shared" si="151"/>
        <v>2110</v>
      </c>
      <c r="G186" s="156"/>
      <c r="H186" s="166">
        <f>E186</f>
        <v>2110</v>
      </c>
      <c r="I186" s="179">
        <f>E186*1.1</f>
        <v>2321</v>
      </c>
      <c r="J186" s="187">
        <f>E186*1.25</f>
        <v>2637.5</v>
      </c>
      <c r="K186" s="28">
        <f t="shared" ref="K186:K189" si="185">E186</f>
        <v>2110</v>
      </c>
      <c r="L186" s="30">
        <f t="shared" ref="L186:L189" si="186">E186</f>
        <v>2110</v>
      </c>
      <c r="M186" s="31">
        <f t="shared" ref="M186:M189" si="187">E186</f>
        <v>2110</v>
      </c>
      <c r="N186" s="32">
        <v>2620</v>
      </c>
      <c r="O186" s="29">
        <v>2620</v>
      </c>
      <c r="P186" s="27">
        <f>O186</f>
        <v>2620</v>
      </c>
      <c r="Q186" s="29">
        <f>P186</f>
        <v>2620</v>
      </c>
      <c r="R186" s="29">
        <f t="shared" ref="R186:R189" si="188">O186</f>
        <v>2620</v>
      </c>
      <c r="S186" s="29">
        <f t="shared" ref="S186:S189" si="189">O186</f>
        <v>2620</v>
      </c>
      <c r="T186" s="31">
        <f t="shared" ref="T186:T189" si="190">O186</f>
        <v>2620</v>
      </c>
      <c r="U186" s="12"/>
      <c r="W186" s="3"/>
      <c r="X186" s="3"/>
      <c r="Y186" s="3"/>
    </row>
    <row r="187" spans="1:25" ht="22.5">
      <c r="A187" s="44">
        <v>846</v>
      </c>
      <c r="B187" s="88" t="s">
        <v>402</v>
      </c>
      <c r="C187" s="54" t="s">
        <v>403</v>
      </c>
      <c r="D187" s="26">
        <v>4700</v>
      </c>
      <c r="E187" s="27">
        <v>4811.1015599999992</v>
      </c>
      <c r="F187" s="28">
        <f t="shared" si="151"/>
        <v>4811.1015599999992</v>
      </c>
      <c r="G187" s="156"/>
      <c r="H187" s="166">
        <f t="shared" ref="H187:H189" si="191">E187</f>
        <v>4811.1015599999992</v>
      </c>
      <c r="I187" s="179">
        <f t="shared" ref="I187:I189" si="192">E187*1.1</f>
        <v>5292.2117159999998</v>
      </c>
      <c r="J187" s="187">
        <f t="shared" ref="J187:J189" si="193">E187*1.25</f>
        <v>6013.8769499999989</v>
      </c>
      <c r="K187" s="28">
        <f t="shared" si="185"/>
        <v>4811.1015599999992</v>
      </c>
      <c r="L187" s="30">
        <f t="shared" si="186"/>
        <v>4811.1015599999992</v>
      </c>
      <c r="M187" s="31">
        <f t="shared" si="187"/>
        <v>4811.1015599999992</v>
      </c>
      <c r="N187" s="32">
        <v>5590</v>
      </c>
      <c r="O187" s="29">
        <v>5718.896099999999</v>
      </c>
      <c r="P187" s="27">
        <f t="shared" ref="P187:Q189" si="194">O187</f>
        <v>5718.896099999999</v>
      </c>
      <c r="Q187" s="29">
        <f t="shared" si="194"/>
        <v>5718.896099999999</v>
      </c>
      <c r="R187" s="29">
        <f t="shared" si="188"/>
        <v>5718.896099999999</v>
      </c>
      <c r="S187" s="29">
        <f t="shared" si="189"/>
        <v>5718.896099999999</v>
      </c>
      <c r="T187" s="31">
        <f t="shared" si="190"/>
        <v>5718.896099999999</v>
      </c>
      <c r="U187" s="12"/>
      <c r="W187" s="3"/>
      <c r="X187" s="3"/>
      <c r="Y187" s="3"/>
    </row>
    <row r="188" spans="1:25" ht="12.75">
      <c r="A188" s="44">
        <v>847</v>
      </c>
      <c r="B188" s="88" t="s">
        <v>404</v>
      </c>
      <c r="C188" s="47" t="s">
        <v>405</v>
      </c>
      <c r="D188" s="26">
        <v>4300</v>
      </c>
      <c r="E188" s="27">
        <v>4300</v>
      </c>
      <c r="F188" s="28">
        <f t="shared" si="151"/>
        <v>4300</v>
      </c>
      <c r="G188" s="156"/>
      <c r="H188" s="166">
        <f t="shared" si="191"/>
        <v>4300</v>
      </c>
      <c r="I188" s="179">
        <f t="shared" si="192"/>
        <v>4730</v>
      </c>
      <c r="J188" s="187">
        <f t="shared" si="193"/>
        <v>5375</v>
      </c>
      <c r="K188" s="28">
        <f t="shared" si="185"/>
        <v>4300</v>
      </c>
      <c r="L188" s="30">
        <f t="shared" si="186"/>
        <v>4300</v>
      </c>
      <c r="M188" s="31">
        <f t="shared" si="187"/>
        <v>4300</v>
      </c>
      <c r="N188" s="32">
        <v>5190</v>
      </c>
      <c r="O188" s="29">
        <v>5206.3535249999995</v>
      </c>
      <c r="P188" s="27">
        <f t="shared" si="194"/>
        <v>5206.3535249999995</v>
      </c>
      <c r="Q188" s="29">
        <f t="shared" si="194"/>
        <v>5206.3535249999995</v>
      </c>
      <c r="R188" s="29">
        <f t="shared" si="188"/>
        <v>5206.3535249999995</v>
      </c>
      <c r="S188" s="29">
        <f t="shared" si="189"/>
        <v>5206.3535249999995</v>
      </c>
      <c r="T188" s="31">
        <f t="shared" si="190"/>
        <v>5206.3535249999995</v>
      </c>
      <c r="U188" s="12"/>
      <c r="W188" s="3"/>
      <c r="X188" s="3"/>
      <c r="Y188" s="3"/>
    </row>
    <row r="189" spans="1:25" s="63" customFormat="1" ht="22.5">
      <c r="A189" s="44">
        <v>848</v>
      </c>
      <c r="B189" s="88" t="s">
        <v>406</v>
      </c>
      <c r="C189" s="35" t="s">
        <v>407</v>
      </c>
      <c r="D189" s="26">
        <v>600</v>
      </c>
      <c r="E189" s="27">
        <v>600</v>
      </c>
      <c r="F189" s="28">
        <f t="shared" si="151"/>
        <v>600</v>
      </c>
      <c r="G189" s="156"/>
      <c r="H189" s="166">
        <f t="shared" si="191"/>
        <v>600</v>
      </c>
      <c r="I189" s="179">
        <f t="shared" si="192"/>
        <v>660</v>
      </c>
      <c r="J189" s="187">
        <f t="shared" si="193"/>
        <v>750</v>
      </c>
      <c r="K189" s="28">
        <f t="shared" si="185"/>
        <v>600</v>
      </c>
      <c r="L189" s="30">
        <f t="shared" si="186"/>
        <v>600</v>
      </c>
      <c r="M189" s="31">
        <f t="shared" si="187"/>
        <v>600</v>
      </c>
      <c r="N189" s="32">
        <v>790</v>
      </c>
      <c r="O189" s="29">
        <v>790</v>
      </c>
      <c r="P189" s="27">
        <f t="shared" si="194"/>
        <v>790</v>
      </c>
      <c r="Q189" s="29">
        <f t="shared" si="194"/>
        <v>790</v>
      </c>
      <c r="R189" s="29">
        <f t="shared" si="188"/>
        <v>790</v>
      </c>
      <c r="S189" s="29">
        <f t="shared" si="189"/>
        <v>790</v>
      </c>
      <c r="T189" s="31">
        <f t="shared" si="190"/>
        <v>790</v>
      </c>
      <c r="U189" s="70"/>
    </row>
    <row r="190" spans="1:25" s="63" customFormat="1" ht="13.5" thickBot="1">
      <c r="A190" s="283" t="s">
        <v>408</v>
      </c>
      <c r="B190" s="284"/>
      <c r="C190" s="284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5"/>
      <c r="U190" s="70"/>
    </row>
    <row r="191" spans="1:25" s="63" customFormat="1" ht="12.75">
      <c r="A191" s="44">
        <v>850</v>
      </c>
      <c r="B191" s="88" t="s">
        <v>309</v>
      </c>
      <c r="C191" s="51" t="s">
        <v>409</v>
      </c>
      <c r="D191" s="26">
        <v>8790</v>
      </c>
      <c r="E191" s="27">
        <v>9683.6665319999993</v>
      </c>
      <c r="F191" s="28">
        <f t="shared" si="151"/>
        <v>9683.6665319999993</v>
      </c>
      <c r="G191" s="156"/>
      <c r="H191" s="166">
        <f>E191</f>
        <v>9683.6665319999993</v>
      </c>
      <c r="I191" s="179"/>
      <c r="J191" s="187">
        <f>E191</f>
        <v>9683.6665319999993</v>
      </c>
      <c r="K191" s="28">
        <f t="shared" ref="K191:K197" si="195">E191</f>
        <v>9683.6665319999993</v>
      </c>
      <c r="L191" s="30">
        <f t="shared" ref="L191:L197" si="196">E191</f>
        <v>9683.6665319999993</v>
      </c>
      <c r="M191" s="31">
        <f t="shared" ref="M191:M197" si="197">E191</f>
        <v>9683.6665319999993</v>
      </c>
      <c r="N191" s="32">
        <v>10330</v>
      </c>
      <c r="O191" s="29">
        <v>13533.282053999998</v>
      </c>
      <c r="P191" s="27">
        <f>O191</f>
        <v>13533.282053999998</v>
      </c>
      <c r="Q191" s="29">
        <f>O191</f>
        <v>13533.282053999998</v>
      </c>
      <c r="R191" s="29">
        <f t="shared" ref="R191:R197" si="198">O191</f>
        <v>13533.282053999998</v>
      </c>
      <c r="S191" s="29">
        <f t="shared" ref="S191:S197" si="199">O191</f>
        <v>13533.282053999998</v>
      </c>
      <c r="T191" s="31">
        <f t="shared" ref="T191:T197" si="200">O191</f>
        <v>13533.282053999998</v>
      </c>
      <c r="U191" s="70"/>
    </row>
    <row r="192" spans="1:25" s="63" customFormat="1" ht="15" customHeight="1">
      <c r="A192" s="44" t="s">
        <v>410</v>
      </c>
      <c r="B192" s="88" t="s">
        <v>411</v>
      </c>
      <c r="C192" s="91" t="s">
        <v>412</v>
      </c>
      <c r="D192" s="26">
        <v>8790</v>
      </c>
      <c r="E192" s="27">
        <v>10126.626984</v>
      </c>
      <c r="F192" s="28">
        <f t="shared" si="151"/>
        <v>10126.626984</v>
      </c>
      <c r="G192" s="156"/>
      <c r="H192" s="166">
        <f t="shared" ref="H192:H197" si="201">E192</f>
        <v>10126.626984</v>
      </c>
      <c r="I192" s="179"/>
      <c r="J192" s="187">
        <f t="shared" ref="J192:J197" si="202">E192</f>
        <v>10126.626984</v>
      </c>
      <c r="K192" s="28">
        <f t="shared" si="195"/>
        <v>10126.626984</v>
      </c>
      <c r="L192" s="30">
        <f t="shared" si="196"/>
        <v>10126.626984</v>
      </c>
      <c r="M192" s="31">
        <f t="shared" si="197"/>
        <v>10126.626984</v>
      </c>
      <c r="N192" s="32">
        <v>10330</v>
      </c>
      <c r="O192" s="29">
        <v>15029.906372999996</v>
      </c>
      <c r="P192" s="27">
        <f t="shared" ref="P192:P228" si="203">O192</f>
        <v>15029.906372999996</v>
      </c>
      <c r="Q192" s="29">
        <f t="shared" ref="Q192:Q197" si="204">O192</f>
        <v>15029.906372999996</v>
      </c>
      <c r="R192" s="29">
        <f t="shared" si="198"/>
        <v>15029.906372999996</v>
      </c>
      <c r="S192" s="29">
        <f t="shared" si="199"/>
        <v>15029.906372999996</v>
      </c>
      <c r="T192" s="31">
        <f t="shared" si="200"/>
        <v>15029.906372999996</v>
      </c>
      <c r="U192" s="70"/>
    </row>
    <row r="193" spans="1:25" s="63" customFormat="1" ht="15" customHeight="1">
      <c r="A193" s="44" t="s">
        <v>413</v>
      </c>
      <c r="B193" s="88" t="s">
        <v>414</v>
      </c>
      <c r="C193" s="52" t="s">
        <v>415</v>
      </c>
      <c r="D193" s="26">
        <v>8790</v>
      </c>
      <c r="E193" s="27">
        <v>10590.888000000001</v>
      </c>
      <c r="F193" s="28"/>
      <c r="G193" s="156"/>
      <c r="H193" s="166"/>
      <c r="I193" s="179"/>
      <c r="J193" s="187"/>
      <c r="K193" s="28"/>
      <c r="L193" s="30"/>
      <c r="M193" s="31"/>
      <c r="N193" s="32">
        <v>10330</v>
      </c>
      <c r="O193" s="29">
        <v>14143.13</v>
      </c>
      <c r="P193" s="27"/>
      <c r="Q193" s="29"/>
      <c r="R193" s="29"/>
      <c r="S193" s="29"/>
      <c r="T193" s="31"/>
      <c r="U193" s="70"/>
    </row>
    <row r="194" spans="1:25" ht="12.75">
      <c r="A194" s="44">
        <v>852</v>
      </c>
      <c r="B194" s="88" t="s">
        <v>319</v>
      </c>
      <c r="C194" s="46" t="s">
        <v>416</v>
      </c>
      <c r="D194" s="26">
        <v>6815</v>
      </c>
      <c r="E194" s="27">
        <v>8706.6102239999982</v>
      </c>
      <c r="F194" s="28">
        <f t="shared" si="151"/>
        <v>8706.6102239999982</v>
      </c>
      <c r="G194" s="156"/>
      <c r="H194" s="166">
        <f t="shared" si="201"/>
        <v>8706.6102239999982</v>
      </c>
      <c r="I194" s="179"/>
      <c r="J194" s="187">
        <f t="shared" si="202"/>
        <v>8706.6102239999982</v>
      </c>
      <c r="K194" s="28">
        <f t="shared" si="195"/>
        <v>8706.6102239999982</v>
      </c>
      <c r="L194" s="30">
        <f t="shared" si="196"/>
        <v>8706.6102239999982</v>
      </c>
      <c r="M194" s="31">
        <f t="shared" si="197"/>
        <v>8706.6102239999982</v>
      </c>
      <c r="N194" s="32">
        <v>7970</v>
      </c>
      <c r="O194" s="29">
        <v>12198.513284999999</v>
      </c>
      <c r="P194" s="27">
        <f t="shared" si="203"/>
        <v>12198.513284999999</v>
      </c>
      <c r="Q194" s="29">
        <f t="shared" si="204"/>
        <v>12198.513284999999</v>
      </c>
      <c r="R194" s="29">
        <f t="shared" si="198"/>
        <v>12198.513284999999</v>
      </c>
      <c r="S194" s="29">
        <f t="shared" si="199"/>
        <v>12198.513284999999</v>
      </c>
      <c r="T194" s="31">
        <f t="shared" si="200"/>
        <v>12198.513284999999</v>
      </c>
      <c r="U194" s="12"/>
      <c r="W194" s="3"/>
      <c r="X194" s="3"/>
      <c r="Y194" s="3"/>
    </row>
    <row r="195" spans="1:25" ht="13.5" customHeight="1">
      <c r="A195" s="44" t="s">
        <v>417</v>
      </c>
      <c r="B195" s="88" t="s">
        <v>418</v>
      </c>
      <c r="C195" s="91" t="s">
        <v>419</v>
      </c>
      <c r="D195" s="26">
        <v>6815</v>
      </c>
      <c r="E195" s="27">
        <v>9156.9886740000002</v>
      </c>
      <c r="F195" s="28">
        <f t="shared" si="151"/>
        <v>9156.9886740000002</v>
      </c>
      <c r="G195" s="156"/>
      <c r="H195" s="166">
        <f t="shared" si="201"/>
        <v>9156.9886740000002</v>
      </c>
      <c r="I195" s="179"/>
      <c r="J195" s="187">
        <f t="shared" si="202"/>
        <v>9156.9886740000002</v>
      </c>
      <c r="K195" s="28">
        <f t="shared" si="195"/>
        <v>9156.9886740000002</v>
      </c>
      <c r="L195" s="30">
        <f t="shared" si="196"/>
        <v>9156.9886740000002</v>
      </c>
      <c r="M195" s="31">
        <f t="shared" si="197"/>
        <v>9156.9886740000002</v>
      </c>
      <c r="N195" s="32">
        <v>7970</v>
      </c>
      <c r="O195" s="29">
        <v>13107.062438999998</v>
      </c>
      <c r="P195" s="27">
        <f t="shared" si="203"/>
        <v>13107.062438999998</v>
      </c>
      <c r="Q195" s="29">
        <f t="shared" si="204"/>
        <v>13107.062438999998</v>
      </c>
      <c r="R195" s="29">
        <f t="shared" si="198"/>
        <v>13107.062438999998</v>
      </c>
      <c r="S195" s="29">
        <f t="shared" si="199"/>
        <v>13107.062438999998</v>
      </c>
      <c r="T195" s="31">
        <f t="shared" si="200"/>
        <v>13107.062438999998</v>
      </c>
      <c r="U195" s="12"/>
      <c r="W195" s="3"/>
      <c r="X195" s="3"/>
      <c r="Y195" s="3"/>
    </row>
    <row r="196" spans="1:25" ht="12.75">
      <c r="A196" s="44" t="s">
        <v>420</v>
      </c>
      <c r="B196" s="88" t="s">
        <v>421</v>
      </c>
      <c r="C196" s="46" t="s">
        <v>422</v>
      </c>
      <c r="D196" s="26">
        <v>6815</v>
      </c>
      <c r="E196" s="27">
        <v>10508.124023999999</v>
      </c>
      <c r="F196" s="28">
        <f t="shared" si="151"/>
        <v>10508.124023999999</v>
      </c>
      <c r="G196" s="156"/>
      <c r="H196" s="166">
        <f t="shared" si="201"/>
        <v>10508.124023999999</v>
      </c>
      <c r="I196" s="179"/>
      <c r="J196" s="187">
        <f t="shared" si="202"/>
        <v>10508.124023999999</v>
      </c>
      <c r="K196" s="28">
        <f t="shared" si="195"/>
        <v>10508.124023999999</v>
      </c>
      <c r="L196" s="30">
        <f t="shared" si="196"/>
        <v>10508.124023999999</v>
      </c>
      <c r="M196" s="31">
        <f t="shared" si="197"/>
        <v>10508.124023999999</v>
      </c>
      <c r="N196" s="32">
        <v>7970</v>
      </c>
      <c r="O196" s="29">
        <v>14032.876184999999</v>
      </c>
      <c r="P196" s="27">
        <f t="shared" si="203"/>
        <v>14032.876184999999</v>
      </c>
      <c r="Q196" s="29">
        <f t="shared" si="204"/>
        <v>14032.876184999999</v>
      </c>
      <c r="R196" s="29">
        <f t="shared" si="198"/>
        <v>14032.876184999999</v>
      </c>
      <c r="S196" s="29">
        <f t="shared" si="199"/>
        <v>14032.876184999999</v>
      </c>
      <c r="T196" s="31">
        <f t="shared" si="200"/>
        <v>14032.876184999999</v>
      </c>
      <c r="U196" s="12"/>
      <c r="W196" s="3"/>
      <c r="X196" s="3"/>
      <c r="Y196" s="3"/>
    </row>
    <row r="197" spans="1:25" ht="12.75">
      <c r="A197" s="44">
        <v>853</v>
      </c>
      <c r="B197" s="88" t="s">
        <v>333</v>
      </c>
      <c r="C197" s="47" t="s">
        <v>423</v>
      </c>
      <c r="D197" s="26">
        <v>2375</v>
      </c>
      <c r="E197" s="27">
        <v>3178.0822859999998</v>
      </c>
      <c r="F197" s="28">
        <f t="shared" si="151"/>
        <v>3178.0822859999998</v>
      </c>
      <c r="G197" s="156"/>
      <c r="H197" s="166">
        <f t="shared" si="201"/>
        <v>3178.0822859999998</v>
      </c>
      <c r="I197" s="179"/>
      <c r="J197" s="187">
        <f t="shared" si="202"/>
        <v>3178.0822859999998</v>
      </c>
      <c r="K197" s="28">
        <f t="shared" si="195"/>
        <v>3178.0822859999998</v>
      </c>
      <c r="L197" s="30">
        <f t="shared" si="196"/>
        <v>3178.0822859999998</v>
      </c>
      <c r="M197" s="31">
        <f t="shared" si="197"/>
        <v>3178.0822859999998</v>
      </c>
      <c r="N197" s="32">
        <v>2635</v>
      </c>
      <c r="O197" s="29">
        <v>3911.5091249999991</v>
      </c>
      <c r="P197" s="27">
        <f t="shared" si="203"/>
        <v>3911.5091249999991</v>
      </c>
      <c r="Q197" s="29">
        <f t="shared" si="204"/>
        <v>3911.5091249999991</v>
      </c>
      <c r="R197" s="29">
        <f t="shared" si="198"/>
        <v>3911.5091249999991</v>
      </c>
      <c r="S197" s="29">
        <f t="shared" si="199"/>
        <v>3911.5091249999991</v>
      </c>
      <c r="T197" s="31">
        <f t="shared" si="200"/>
        <v>3911.5091249999991</v>
      </c>
      <c r="U197" s="12"/>
      <c r="W197" s="3"/>
      <c r="X197" s="3"/>
      <c r="Y197" s="3"/>
    </row>
    <row r="198" spans="1:25" ht="12.75">
      <c r="A198" s="208">
        <v>854</v>
      </c>
      <c r="B198" s="88" t="s">
        <v>340</v>
      </c>
      <c r="C198" s="51" t="s">
        <v>424</v>
      </c>
      <c r="D198" s="210">
        <v>2325</v>
      </c>
      <c r="E198" s="213">
        <v>2325</v>
      </c>
      <c r="F198" s="216">
        <f t="shared" si="151"/>
        <v>2325</v>
      </c>
      <c r="G198" s="266"/>
      <c r="H198" s="246">
        <v>2325</v>
      </c>
      <c r="I198" s="249"/>
      <c r="J198" s="252">
        <f>E198</f>
        <v>2325</v>
      </c>
      <c r="K198" s="240">
        <f>E198</f>
        <v>2325</v>
      </c>
      <c r="L198" s="255">
        <f>E198</f>
        <v>2325</v>
      </c>
      <c r="M198" s="222">
        <f>E198</f>
        <v>2325</v>
      </c>
      <c r="N198" s="210">
        <v>2705</v>
      </c>
      <c r="O198" s="240">
        <v>2725</v>
      </c>
      <c r="P198" s="213">
        <f t="shared" si="203"/>
        <v>2725</v>
      </c>
      <c r="Q198" s="240">
        <f>O198</f>
        <v>2725</v>
      </c>
      <c r="R198" s="240">
        <f>O198</f>
        <v>2725</v>
      </c>
      <c r="S198" s="240">
        <f>O198</f>
        <v>2725</v>
      </c>
      <c r="T198" s="222">
        <f>O198</f>
        <v>2725</v>
      </c>
      <c r="U198" s="12"/>
      <c r="W198" s="3"/>
      <c r="X198" s="3"/>
      <c r="Y198" s="3"/>
    </row>
    <row r="199" spans="1:25" ht="19.5" customHeight="1">
      <c r="A199" s="209"/>
      <c r="B199" s="88" t="s">
        <v>342</v>
      </c>
      <c r="C199" s="51" t="s">
        <v>425</v>
      </c>
      <c r="D199" s="212"/>
      <c r="E199" s="215"/>
      <c r="F199" s="218"/>
      <c r="G199" s="267"/>
      <c r="H199" s="248"/>
      <c r="I199" s="251"/>
      <c r="J199" s="254"/>
      <c r="K199" s="242"/>
      <c r="L199" s="257"/>
      <c r="M199" s="224"/>
      <c r="N199" s="212"/>
      <c r="O199" s="242"/>
      <c r="P199" s="215"/>
      <c r="Q199" s="242"/>
      <c r="R199" s="242"/>
      <c r="S199" s="242"/>
      <c r="T199" s="224"/>
      <c r="U199" s="12"/>
      <c r="W199" s="3"/>
      <c r="X199" s="3"/>
      <c r="Y199" s="3"/>
    </row>
    <row r="200" spans="1:25" ht="25.5" customHeight="1">
      <c r="A200" s="44">
        <v>855</v>
      </c>
      <c r="B200" s="88" t="s">
        <v>426</v>
      </c>
      <c r="C200" s="35" t="s">
        <v>427</v>
      </c>
      <c r="D200" s="26">
        <v>580</v>
      </c>
      <c r="E200" s="27">
        <v>580</v>
      </c>
      <c r="F200" s="28">
        <f t="shared" si="151"/>
        <v>580</v>
      </c>
      <c r="G200" s="156"/>
      <c r="H200" s="166">
        <f>E200</f>
        <v>580</v>
      </c>
      <c r="I200" s="179"/>
      <c r="J200" s="187">
        <f>E200</f>
        <v>580</v>
      </c>
      <c r="K200" s="28">
        <f t="shared" ref="K200" si="205">E200</f>
        <v>580</v>
      </c>
      <c r="L200" s="30">
        <f t="shared" ref="L200" si="206">E200</f>
        <v>580</v>
      </c>
      <c r="M200" s="31">
        <f t="shared" ref="M200" si="207">E200</f>
        <v>580</v>
      </c>
      <c r="N200" s="32">
        <v>580</v>
      </c>
      <c r="O200" s="29">
        <v>580</v>
      </c>
      <c r="P200" s="27">
        <f t="shared" si="203"/>
        <v>580</v>
      </c>
      <c r="Q200" s="29">
        <f>O200</f>
        <v>580</v>
      </c>
      <c r="R200" s="29">
        <f t="shared" ref="R200" si="208">O200</f>
        <v>580</v>
      </c>
      <c r="S200" s="29">
        <f t="shared" ref="S200" si="209">O200</f>
        <v>580</v>
      </c>
      <c r="T200" s="31">
        <f t="shared" ref="T200" si="210">O200</f>
        <v>580</v>
      </c>
      <c r="U200" s="12"/>
      <c r="W200" s="3"/>
      <c r="X200" s="3"/>
      <c r="Y200" s="3"/>
    </row>
    <row r="201" spans="1:25" ht="12.75">
      <c r="A201" s="208">
        <v>856</v>
      </c>
      <c r="B201" s="88" t="s">
        <v>346</v>
      </c>
      <c r="C201" s="51" t="s">
        <v>428</v>
      </c>
      <c r="D201" s="210">
        <v>1615</v>
      </c>
      <c r="E201" s="213">
        <v>1658</v>
      </c>
      <c r="F201" s="216">
        <f t="shared" si="151"/>
        <v>1658</v>
      </c>
      <c r="G201" s="266"/>
      <c r="H201" s="246">
        <f>E201</f>
        <v>1658</v>
      </c>
      <c r="I201" s="249"/>
      <c r="J201" s="252">
        <f>E201</f>
        <v>1658</v>
      </c>
      <c r="K201" s="240">
        <f>E201</f>
        <v>1658</v>
      </c>
      <c r="L201" s="255">
        <f>E201</f>
        <v>1658</v>
      </c>
      <c r="M201" s="222">
        <f>E201</f>
        <v>1658</v>
      </c>
      <c r="N201" s="210">
        <v>1870</v>
      </c>
      <c r="O201" s="240">
        <v>6390</v>
      </c>
      <c r="P201" s="213">
        <f t="shared" si="203"/>
        <v>6390</v>
      </c>
      <c r="Q201" s="240">
        <f>O201</f>
        <v>6390</v>
      </c>
      <c r="R201" s="240">
        <f>O201</f>
        <v>6390</v>
      </c>
      <c r="S201" s="240">
        <f>O201</f>
        <v>6390</v>
      </c>
      <c r="T201" s="222">
        <f>O201</f>
        <v>6390</v>
      </c>
      <c r="U201" s="12"/>
      <c r="W201" s="3"/>
      <c r="X201" s="3"/>
      <c r="Y201" s="3"/>
    </row>
    <row r="202" spans="1:25" ht="12.75">
      <c r="A202" s="209"/>
      <c r="B202" s="88" t="s">
        <v>348</v>
      </c>
      <c r="C202" s="51" t="s">
        <v>429</v>
      </c>
      <c r="D202" s="212"/>
      <c r="E202" s="215"/>
      <c r="F202" s="218"/>
      <c r="G202" s="267"/>
      <c r="H202" s="248"/>
      <c r="I202" s="251"/>
      <c r="J202" s="254"/>
      <c r="K202" s="242"/>
      <c r="L202" s="257"/>
      <c r="M202" s="224"/>
      <c r="N202" s="212"/>
      <c r="O202" s="242"/>
      <c r="P202" s="215"/>
      <c r="Q202" s="242"/>
      <c r="R202" s="242"/>
      <c r="S202" s="242"/>
      <c r="T202" s="224"/>
      <c r="U202" s="12"/>
      <c r="W202" s="3"/>
      <c r="X202" s="3"/>
      <c r="Y202" s="3"/>
    </row>
    <row r="203" spans="1:25" ht="22.5">
      <c r="A203" s="44">
        <v>857</v>
      </c>
      <c r="B203" s="88" t="s">
        <v>430</v>
      </c>
      <c r="C203" s="35" t="s">
        <v>431</v>
      </c>
      <c r="D203" s="26">
        <v>525</v>
      </c>
      <c r="E203" s="27">
        <v>525</v>
      </c>
      <c r="F203" s="28">
        <f t="shared" si="151"/>
        <v>525</v>
      </c>
      <c r="G203" s="156"/>
      <c r="H203" s="166">
        <f>E203</f>
        <v>525</v>
      </c>
      <c r="I203" s="179"/>
      <c r="J203" s="187">
        <f>E203</f>
        <v>525</v>
      </c>
      <c r="K203" s="28">
        <f t="shared" ref="K203:K228" si="211">E203</f>
        <v>525</v>
      </c>
      <c r="L203" s="30">
        <f t="shared" ref="L203:L206" si="212">E203</f>
        <v>525</v>
      </c>
      <c r="M203" s="31">
        <f t="shared" ref="M203:M228" si="213">E203</f>
        <v>525</v>
      </c>
      <c r="N203" s="32">
        <v>525</v>
      </c>
      <c r="O203" s="29">
        <v>755.32589999999993</v>
      </c>
      <c r="P203" s="27">
        <f t="shared" si="203"/>
        <v>755.32589999999993</v>
      </c>
      <c r="Q203" s="29">
        <f>O203</f>
        <v>755.32589999999993</v>
      </c>
      <c r="R203" s="29">
        <f t="shared" ref="R203:R228" si="214">O203</f>
        <v>755.32589999999993</v>
      </c>
      <c r="S203" s="29">
        <f t="shared" ref="S203:S228" si="215">O203</f>
        <v>755.32589999999993</v>
      </c>
      <c r="T203" s="31">
        <f t="shared" ref="T203:T228" si="216">O203</f>
        <v>755.32589999999993</v>
      </c>
      <c r="U203" s="12"/>
      <c r="W203" s="3"/>
      <c r="X203" s="3"/>
      <c r="Y203" s="3"/>
    </row>
    <row r="204" spans="1:25" ht="12.75">
      <c r="A204" s="44">
        <v>858</v>
      </c>
      <c r="B204" s="88" t="s">
        <v>432</v>
      </c>
      <c r="C204" s="51" t="s">
        <v>433</v>
      </c>
      <c r="D204" s="26">
        <v>1365</v>
      </c>
      <c r="E204" s="27">
        <v>1483.5996</v>
      </c>
      <c r="F204" s="28">
        <f t="shared" si="151"/>
        <v>1483.5996</v>
      </c>
      <c r="G204" s="156"/>
      <c r="H204" s="166">
        <f t="shared" ref="H204:H228" si="217">E204</f>
        <v>1483.5996</v>
      </c>
      <c r="I204" s="179"/>
      <c r="J204" s="187">
        <f t="shared" ref="J204:J228" si="218">E204</f>
        <v>1483.5996</v>
      </c>
      <c r="K204" s="28">
        <f t="shared" si="211"/>
        <v>1483.5996</v>
      </c>
      <c r="L204" s="30">
        <f t="shared" si="212"/>
        <v>1483.5996</v>
      </c>
      <c r="M204" s="31">
        <f t="shared" si="213"/>
        <v>1483.5996</v>
      </c>
      <c r="N204" s="32">
        <v>1365</v>
      </c>
      <c r="O204" s="29">
        <v>1484</v>
      </c>
      <c r="P204" s="27">
        <f t="shared" si="203"/>
        <v>1484</v>
      </c>
      <c r="Q204" s="29">
        <f t="shared" ref="Q204:Q228" si="219">O204</f>
        <v>1484</v>
      </c>
      <c r="R204" s="29">
        <f t="shared" si="214"/>
        <v>1484</v>
      </c>
      <c r="S204" s="29">
        <f t="shared" si="215"/>
        <v>1484</v>
      </c>
      <c r="T204" s="31">
        <f t="shared" si="216"/>
        <v>1484</v>
      </c>
      <c r="U204" s="12"/>
      <c r="W204" s="3"/>
      <c r="X204" s="3"/>
      <c r="Y204" s="3"/>
    </row>
    <row r="205" spans="1:25" ht="12.75">
      <c r="A205" s="44" t="s">
        <v>434</v>
      </c>
      <c r="B205" s="88" t="s">
        <v>435</v>
      </c>
      <c r="C205" s="51" t="s">
        <v>436</v>
      </c>
      <c r="D205" s="26">
        <v>1365</v>
      </c>
      <c r="E205" s="27">
        <v>2728.7635499999997</v>
      </c>
      <c r="F205" s="28">
        <f t="shared" si="151"/>
        <v>2728.7635499999997</v>
      </c>
      <c r="G205" s="156"/>
      <c r="H205" s="166">
        <f t="shared" si="217"/>
        <v>2728.7635499999997</v>
      </c>
      <c r="I205" s="179"/>
      <c r="J205" s="187">
        <f t="shared" si="218"/>
        <v>2728.7635499999997</v>
      </c>
      <c r="K205" s="28">
        <f t="shared" si="211"/>
        <v>2728.7635499999997</v>
      </c>
      <c r="L205" s="30">
        <f t="shared" si="212"/>
        <v>2728.7635499999997</v>
      </c>
      <c r="M205" s="31">
        <f t="shared" si="213"/>
        <v>2728.7635499999997</v>
      </c>
      <c r="N205" s="32">
        <v>1365</v>
      </c>
      <c r="O205" s="29">
        <v>2729</v>
      </c>
      <c r="P205" s="27">
        <f t="shared" si="203"/>
        <v>2729</v>
      </c>
      <c r="Q205" s="29">
        <f t="shared" si="219"/>
        <v>2729</v>
      </c>
      <c r="R205" s="29">
        <f t="shared" si="214"/>
        <v>2729</v>
      </c>
      <c r="S205" s="29">
        <f t="shared" si="215"/>
        <v>2729</v>
      </c>
      <c r="T205" s="31">
        <f t="shared" si="216"/>
        <v>2729</v>
      </c>
      <c r="U205" s="12"/>
      <c r="W205" s="3"/>
      <c r="X205" s="3"/>
      <c r="Y205" s="3"/>
    </row>
    <row r="206" spans="1:25" ht="22.5">
      <c r="A206" s="44">
        <v>859</v>
      </c>
      <c r="B206" s="88" t="s">
        <v>437</v>
      </c>
      <c r="C206" s="92" t="s">
        <v>438</v>
      </c>
      <c r="D206" s="26">
        <v>1165</v>
      </c>
      <c r="E206" s="27">
        <v>2214.8022599999999</v>
      </c>
      <c r="F206" s="28">
        <f t="shared" si="151"/>
        <v>2214.8022599999999</v>
      </c>
      <c r="G206" s="156"/>
      <c r="H206" s="166">
        <f t="shared" si="217"/>
        <v>2214.8022599999999</v>
      </c>
      <c r="I206" s="179"/>
      <c r="J206" s="187">
        <f t="shared" si="218"/>
        <v>2214.8022599999999</v>
      </c>
      <c r="K206" s="28">
        <f t="shared" si="211"/>
        <v>2214.8022599999999</v>
      </c>
      <c r="L206" s="30">
        <f t="shared" si="212"/>
        <v>2214.8022599999999</v>
      </c>
      <c r="M206" s="31">
        <f t="shared" si="213"/>
        <v>2214.8022599999999</v>
      </c>
      <c r="N206" s="32">
        <v>1165</v>
      </c>
      <c r="O206" s="29">
        <v>2215</v>
      </c>
      <c r="P206" s="27">
        <f t="shared" si="203"/>
        <v>2215</v>
      </c>
      <c r="Q206" s="29">
        <f t="shared" si="219"/>
        <v>2215</v>
      </c>
      <c r="R206" s="29">
        <f t="shared" si="214"/>
        <v>2215</v>
      </c>
      <c r="S206" s="29">
        <f t="shared" si="215"/>
        <v>2215</v>
      </c>
      <c r="T206" s="31">
        <f t="shared" si="216"/>
        <v>2215</v>
      </c>
      <c r="U206" s="12"/>
      <c r="W206" s="3"/>
      <c r="X206" s="3"/>
      <c r="Y206" s="3"/>
    </row>
    <row r="207" spans="1:25" ht="12.75">
      <c r="A207" s="44">
        <v>861</v>
      </c>
      <c r="B207" s="88" t="s">
        <v>439</v>
      </c>
      <c r="C207" s="47" t="s">
        <v>440</v>
      </c>
      <c r="D207" s="26">
        <v>34375</v>
      </c>
      <c r="E207" s="27">
        <v>53304.673913999999</v>
      </c>
      <c r="F207" s="28">
        <f t="shared" si="151"/>
        <v>53304.673913999999</v>
      </c>
      <c r="G207" s="156"/>
      <c r="H207" s="166">
        <f t="shared" si="217"/>
        <v>53304.673913999999</v>
      </c>
      <c r="I207" s="179"/>
      <c r="J207" s="187">
        <f t="shared" si="218"/>
        <v>53304.673913999999</v>
      </c>
      <c r="K207" s="28">
        <f t="shared" si="211"/>
        <v>53304.673913999999</v>
      </c>
      <c r="L207" s="30"/>
      <c r="M207" s="31">
        <f t="shared" si="213"/>
        <v>53304.673913999999</v>
      </c>
      <c r="N207" s="32">
        <v>38215</v>
      </c>
      <c r="O207" s="29">
        <v>67056.754364999986</v>
      </c>
      <c r="P207" s="27">
        <f t="shared" si="203"/>
        <v>67056.754364999986</v>
      </c>
      <c r="Q207" s="29">
        <f t="shared" si="219"/>
        <v>67056.754364999986</v>
      </c>
      <c r="R207" s="29">
        <f t="shared" si="214"/>
        <v>67056.754364999986</v>
      </c>
      <c r="S207" s="29">
        <f t="shared" si="215"/>
        <v>67056.754364999986</v>
      </c>
      <c r="T207" s="31">
        <f t="shared" si="216"/>
        <v>67056.754364999986</v>
      </c>
      <c r="U207" s="12"/>
      <c r="W207" s="3"/>
      <c r="X207" s="3"/>
      <c r="Y207" s="3"/>
    </row>
    <row r="208" spans="1:25" ht="12.75">
      <c r="A208" s="44" t="s">
        <v>441</v>
      </c>
      <c r="B208" s="88" t="s">
        <v>442</v>
      </c>
      <c r="C208" s="50" t="s">
        <v>443</v>
      </c>
      <c r="D208" s="26">
        <v>34375</v>
      </c>
      <c r="E208" s="27">
        <v>53940.502313999998</v>
      </c>
      <c r="F208" s="28">
        <f t="shared" si="151"/>
        <v>53940.502313999998</v>
      </c>
      <c r="G208" s="156"/>
      <c r="H208" s="166">
        <f t="shared" si="217"/>
        <v>53940.502313999998</v>
      </c>
      <c r="I208" s="179"/>
      <c r="J208" s="187">
        <f t="shared" si="218"/>
        <v>53940.502313999998</v>
      </c>
      <c r="K208" s="28">
        <f t="shared" si="211"/>
        <v>53940.502313999998</v>
      </c>
      <c r="L208" s="30"/>
      <c r="M208" s="31">
        <f t="shared" si="213"/>
        <v>53940.502313999998</v>
      </c>
      <c r="N208" s="32">
        <v>38215</v>
      </c>
      <c r="O208" s="29">
        <v>68351.598764999988</v>
      </c>
      <c r="P208" s="27">
        <f t="shared" si="203"/>
        <v>68351.598764999988</v>
      </c>
      <c r="Q208" s="29">
        <f t="shared" si="219"/>
        <v>68351.598764999988</v>
      </c>
      <c r="R208" s="29">
        <f t="shared" si="214"/>
        <v>68351.598764999988</v>
      </c>
      <c r="S208" s="29">
        <f t="shared" si="215"/>
        <v>68351.598764999988</v>
      </c>
      <c r="T208" s="31">
        <f t="shared" si="216"/>
        <v>68351.598764999988</v>
      </c>
      <c r="U208" s="12"/>
      <c r="W208" s="3"/>
      <c r="X208" s="3"/>
      <c r="Y208" s="3"/>
    </row>
    <row r="209" spans="1:25" ht="12.75">
      <c r="A209" s="44">
        <v>862</v>
      </c>
      <c r="B209" s="88" t="s">
        <v>444</v>
      </c>
      <c r="C209" s="47" t="s">
        <v>445</v>
      </c>
      <c r="D209" s="26">
        <v>36490</v>
      </c>
      <c r="E209" s="27">
        <v>58179.358313999997</v>
      </c>
      <c r="F209" s="28">
        <f t="shared" si="151"/>
        <v>58179.358313999997</v>
      </c>
      <c r="G209" s="156"/>
      <c r="H209" s="166">
        <f t="shared" si="217"/>
        <v>58179.358313999997</v>
      </c>
      <c r="I209" s="179"/>
      <c r="J209" s="187">
        <f t="shared" si="218"/>
        <v>58179.358313999997</v>
      </c>
      <c r="K209" s="28">
        <f t="shared" si="211"/>
        <v>58179.358313999997</v>
      </c>
      <c r="L209" s="30"/>
      <c r="M209" s="31">
        <f t="shared" si="213"/>
        <v>58179.358313999997</v>
      </c>
      <c r="N209" s="32">
        <v>40335</v>
      </c>
      <c r="O209" s="29">
        <v>68783.213564999984</v>
      </c>
      <c r="P209" s="27">
        <f t="shared" si="203"/>
        <v>68783.213564999984</v>
      </c>
      <c r="Q209" s="29">
        <f t="shared" si="219"/>
        <v>68783.213564999984</v>
      </c>
      <c r="R209" s="29">
        <f t="shared" si="214"/>
        <v>68783.213564999984</v>
      </c>
      <c r="S209" s="29">
        <f t="shared" si="215"/>
        <v>68783.213564999984</v>
      </c>
      <c r="T209" s="31">
        <f t="shared" si="216"/>
        <v>68783.213564999984</v>
      </c>
      <c r="U209" s="12"/>
      <c r="W209" s="3"/>
      <c r="X209" s="3"/>
      <c r="Y209" s="3"/>
    </row>
    <row r="210" spans="1:25" ht="12.75">
      <c r="A210" s="44" t="s">
        <v>446</v>
      </c>
      <c r="B210" s="88" t="s">
        <v>447</v>
      </c>
      <c r="C210" s="47" t="s">
        <v>448</v>
      </c>
      <c r="D210" s="26">
        <v>36490</v>
      </c>
      <c r="E210" s="27">
        <v>59239.072313999997</v>
      </c>
      <c r="F210" s="28">
        <f t="shared" si="151"/>
        <v>59239.072313999997</v>
      </c>
      <c r="G210" s="156"/>
      <c r="H210" s="166">
        <f t="shared" si="217"/>
        <v>59239.072313999997</v>
      </c>
      <c r="I210" s="179"/>
      <c r="J210" s="187">
        <f t="shared" si="218"/>
        <v>59239.072313999997</v>
      </c>
      <c r="K210" s="28">
        <f t="shared" si="211"/>
        <v>59239.072313999997</v>
      </c>
      <c r="L210" s="30"/>
      <c r="M210" s="31">
        <f t="shared" si="213"/>
        <v>59239.072313999997</v>
      </c>
      <c r="N210" s="32">
        <v>40335</v>
      </c>
      <c r="O210" s="29">
        <v>73099.361564999985</v>
      </c>
      <c r="P210" s="27">
        <f t="shared" si="203"/>
        <v>73099.361564999985</v>
      </c>
      <c r="Q210" s="29">
        <f t="shared" si="219"/>
        <v>73099.361564999985</v>
      </c>
      <c r="R210" s="29">
        <f t="shared" si="214"/>
        <v>73099.361564999985</v>
      </c>
      <c r="S210" s="29">
        <f t="shared" si="215"/>
        <v>73099.361564999985</v>
      </c>
      <c r="T210" s="31">
        <f t="shared" si="216"/>
        <v>73099.361564999985</v>
      </c>
      <c r="U210" s="12"/>
      <c r="W210" s="3"/>
      <c r="X210" s="3"/>
      <c r="Y210" s="3"/>
    </row>
    <row r="211" spans="1:25" ht="12.75">
      <c r="A211" s="44">
        <v>863</v>
      </c>
      <c r="B211" s="88" t="s">
        <v>449</v>
      </c>
      <c r="C211" s="47" t="s">
        <v>450</v>
      </c>
      <c r="D211" s="26">
        <v>38130</v>
      </c>
      <c r="E211" s="27">
        <v>56695.758713999996</v>
      </c>
      <c r="F211" s="28">
        <f t="shared" si="151"/>
        <v>56695.758713999996</v>
      </c>
      <c r="G211" s="156"/>
      <c r="H211" s="166">
        <f t="shared" si="217"/>
        <v>56695.758713999996</v>
      </c>
      <c r="I211" s="179"/>
      <c r="J211" s="187">
        <f t="shared" si="218"/>
        <v>56695.758713999996</v>
      </c>
      <c r="K211" s="28">
        <f t="shared" si="211"/>
        <v>56695.758713999996</v>
      </c>
      <c r="L211" s="30"/>
      <c r="M211" s="31">
        <f t="shared" si="213"/>
        <v>56695.758713999996</v>
      </c>
      <c r="N211" s="32">
        <v>41970</v>
      </c>
      <c r="O211" s="29">
        <v>70509.672764999981</v>
      </c>
      <c r="P211" s="27">
        <f t="shared" si="203"/>
        <v>70509.672764999981</v>
      </c>
      <c r="Q211" s="29">
        <f t="shared" si="219"/>
        <v>70509.672764999981</v>
      </c>
      <c r="R211" s="29">
        <f t="shared" si="214"/>
        <v>70509.672764999981</v>
      </c>
      <c r="S211" s="29">
        <f t="shared" si="215"/>
        <v>70509.672764999981</v>
      </c>
      <c r="T211" s="31">
        <f t="shared" si="216"/>
        <v>70509.672764999981</v>
      </c>
      <c r="U211" s="12"/>
      <c r="W211" s="3"/>
      <c r="X211" s="3"/>
      <c r="Y211" s="3"/>
    </row>
    <row r="212" spans="1:25" ht="12.75">
      <c r="A212" s="44" t="s">
        <v>451</v>
      </c>
      <c r="B212" s="88" t="s">
        <v>452</v>
      </c>
      <c r="C212" s="47" t="s">
        <v>453</v>
      </c>
      <c r="D212" s="26">
        <v>38130</v>
      </c>
      <c r="E212" s="27">
        <v>61782.385913999991</v>
      </c>
      <c r="F212" s="28">
        <f t="shared" si="151"/>
        <v>61782.385913999991</v>
      </c>
      <c r="G212" s="156"/>
      <c r="H212" s="166">
        <f t="shared" si="217"/>
        <v>61782.385913999991</v>
      </c>
      <c r="I212" s="179"/>
      <c r="J212" s="187">
        <f t="shared" si="218"/>
        <v>61782.385913999991</v>
      </c>
      <c r="K212" s="28">
        <f t="shared" si="211"/>
        <v>61782.385913999991</v>
      </c>
      <c r="L212" s="30"/>
      <c r="M212" s="31">
        <f t="shared" si="213"/>
        <v>61782.385913999991</v>
      </c>
      <c r="N212" s="32">
        <v>41970</v>
      </c>
      <c r="O212" s="29">
        <v>75689.050364999988</v>
      </c>
      <c r="P212" s="27">
        <f t="shared" si="203"/>
        <v>75689.050364999988</v>
      </c>
      <c r="Q212" s="29">
        <f t="shared" si="219"/>
        <v>75689.050364999988</v>
      </c>
      <c r="R212" s="29">
        <f t="shared" si="214"/>
        <v>75689.050364999988</v>
      </c>
      <c r="S212" s="29">
        <f t="shared" si="215"/>
        <v>75689.050364999988</v>
      </c>
      <c r="T212" s="31">
        <f t="shared" si="216"/>
        <v>75689.050364999988</v>
      </c>
      <c r="U212" s="12"/>
      <c r="W212" s="3"/>
      <c r="X212" s="3"/>
      <c r="Y212" s="3"/>
    </row>
    <row r="213" spans="1:25" ht="12.75">
      <c r="A213" s="44">
        <v>865</v>
      </c>
      <c r="B213" s="88" t="s">
        <v>439</v>
      </c>
      <c r="C213" s="47" t="s">
        <v>454</v>
      </c>
      <c r="D213" s="26">
        <v>33245</v>
      </c>
      <c r="E213" s="27">
        <v>53304.673913999999</v>
      </c>
      <c r="F213" s="28">
        <f t="shared" si="151"/>
        <v>53304.673913999999</v>
      </c>
      <c r="G213" s="156"/>
      <c r="H213" s="166">
        <f t="shared" si="217"/>
        <v>53304.673913999999</v>
      </c>
      <c r="I213" s="179"/>
      <c r="J213" s="187">
        <f t="shared" si="218"/>
        <v>53304.673913999999</v>
      </c>
      <c r="K213" s="28">
        <f t="shared" si="211"/>
        <v>53304.673913999999</v>
      </c>
      <c r="L213" s="30"/>
      <c r="M213" s="31">
        <f t="shared" si="213"/>
        <v>53304.673913999999</v>
      </c>
      <c r="N213" s="32">
        <v>36700</v>
      </c>
      <c r="O213" s="29">
        <v>67056.754364999986</v>
      </c>
      <c r="P213" s="27">
        <f t="shared" si="203"/>
        <v>67056.754364999986</v>
      </c>
      <c r="Q213" s="29">
        <f t="shared" si="219"/>
        <v>67056.754364999986</v>
      </c>
      <c r="R213" s="29">
        <f t="shared" si="214"/>
        <v>67056.754364999986</v>
      </c>
      <c r="S213" s="29">
        <f t="shared" si="215"/>
        <v>67056.754364999986</v>
      </c>
      <c r="T213" s="31">
        <f t="shared" si="216"/>
        <v>67056.754364999986</v>
      </c>
      <c r="U213" s="12"/>
      <c r="W213" s="3"/>
      <c r="X213" s="3"/>
      <c r="Y213" s="3"/>
    </row>
    <row r="214" spans="1:25" ht="12.75">
      <c r="A214" s="44" t="s">
        <v>455</v>
      </c>
      <c r="B214" s="88" t="s">
        <v>442</v>
      </c>
      <c r="C214" s="47" t="s">
        <v>456</v>
      </c>
      <c r="D214" s="26">
        <v>33245</v>
      </c>
      <c r="E214" s="27">
        <v>56695.758713999996</v>
      </c>
      <c r="F214" s="28">
        <f t="shared" si="151"/>
        <v>56695.758713999996</v>
      </c>
      <c r="G214" s="156"/>
      <c r="H214" s="166">
        <f t="shared" si="217"/>
        <v>56695.758713999996</v>
      </c>
      <c r="I214" s="179"/>
      <c r="J214" s="187">
        <f t="shared" si="218"/>
        <v>56695.758713999996</v>
      </c>
      <c r="K214" s="28">
        <f t="shared" si="211"/>
        <v>56695.758713999996</v>
      </c>
      <c r="L214" s="30"/>
      <c r="M214" s="31">
        <f t="shared" si="213"/>
        <v>56695.758713999996</v>
      </c>
      <c r="N214" s="32">
        <v>36700</v>
      </c>
      <c r="O214" s="29">
        <v>70509.672764999981</v>
      </c>
      <c r="P214" s="27">
        <f t="shared" si="203"/>
        <v>70509.672764999981</v>
      </c>
      <c r="Q214" s="29">
        <f t="shared" si="219"/>
        <v>70509.672764999981</v>
      </c>
      <c r="R214" s="29">
        <f t="shared" si="214"/>
        <v>70509.672764999981</v>
      </c>
      <c r="S214" s="29">
        <f t="shared" si="215"/>
        <v>70509.672764999981</v>
      </c>
      <c r="T214" s="31">
        <f t="shared" si="216"/>
        <v>70509.672764999981</v>
      </c>
      <c r="U214" s="12"/>
      <c r="W214" s="3"/>
      <c r="X214" s="3"/>
      <c r="Y214" s="3"/>
    </row>
    <row r="215" spans="1:25" ht="12.75">
      <c r="A215" s="44" t="s">
        <v>457</v>
      </c>
      <c r="B215" s="88" t="s">
        <v>444</v>
      </c>
      <c r="C215" s="47" t="s">
        <v>458</v>
      </c>
      <c r="D215" s="26">
        <v>33245</v>
      </c>
      <c r="E215" s="27">
        <v>55000.216313999998</v>
      </c>
      <c r="F215" s="28">
        <f t="shared" si="151"/>
        <v>55000.216313999998</v>
      </c>
      <c r="G215" s="156"/>
      <c r="H215" s="166">
        <f t="shared" si="217"/>
        <v>55000.216313999998</v>
      </c>
      <c r="I215" s="179"/>
      <c r="J215" s="187">
        <f t="shared" si="218"/>
        <v>55000.216313999998</v>
      </c>
      <c r="K215" s="28">
        <f t="shared" si="211"/>
        <v>55000.216313999998</v>
      </c>
      <c r="L215" s="30"/>
      <c r="M215" s="31">
        <f t="shared" si="213"/>
        <v>55000.216313999998</v>
      </c>
      <c r="N215" s="32">
        <v>36700</v>
      </c>
      <c r="O215" s="29">
        <v>68783.213564999984</v>
      </c>
      <c r="P215" s="27">
        <f t="shared" si="203"/>
        <v>68783.213564999984</v>
      </c>
      <c r="Q215" s="29">
        <f t="shared" si="219"/>
        <v>68783.213564999984</v>
      </c>
      <c r="R215" s="29">
        <f t="shared" si="214"/>
        <v>68783.213564999984</v>
      </c>
      <c r="S215" s="29">
        <f t="shared" si="215"/>
        <v>68783.213564999984</v>
      </c>
      <c r="T215" s="31">
        <f t="shared" si="216"/>
        <v>68783.213564999984</v>
      </c>
      <c r="U215" s="12"/>
      <c r="W215" s="3"/>
      <c r="X215" s="3"/>
      <c r="Y215" s="3"/>
    </row>
    <row r="216" spans="1:25" ht="12.75">
      <c r="A216" s="44" t="s">
        <v>459</v>
      </c>
      <c r="B216" s="88" t="s">
        <v>447</v>
      </c>
      <c r="C216" s="47" t="s">
        <v>460</v>
      </c>
      <c r="D216" s="26">
        <v>33245</v>
      </c>
      <c r="E216" s="27">
        <v>59239.072313999997</v>
      </c>
      <c r="F216" s="28">
        <f t="shared" si="151"/>
        <v>59239.072313999997</v>
      </c>
      <c r="G216" s="156"/>
      <c r="H216" s="166">
        <f t="shared" si="217"/>
        <v>59239.072313999997</v>
      </c>
      <c r="I216" s="179"/>
      <c r="J216" s="187">
        <f t="shared" si="218"/>
        <v>59239.072313999997</v>
      </c>
      <c r="K216" s="28">
        <f t="shared" si="211"/>
        <v>59239.072313999997</v>
      </c>
      <c r="L216" s="30"/>
      <c r="M216" s="31">
        <f t="shared" si="213"/>
        <v>59239.072313999997</v>
      </c>
      <c r="N216" s="32">
        <v>36700</v>
      </c>
      <c r="O216" s="29">
        <v>73099.361564999985</v>
      </c>
      <c r="P216" s="27">
        <f t="shared" si="203"/>
        <v>73099.361564999985</v>
      </c>
      <c r="Q216" s="29">
        <f t="shared" si="219"/>
        <v>73099.361564999985</v>
      </c>
      <c r="R216" s="29">
        <f t="shared" si="214"/>
        <v>73099.361564999985</v>
      </c>
      <c r="S216" s="29">
        <f t="shared" si="215"/>
        <v>73099.361564999985</v>
      </c>
      <c r="T216" s="31">
        <f t="shared" si="216"/>
        <v>73099.361564999985</v>
      </c>
      <c r="U216" s="12"/>
      <c r="W216" s="3"/>
      <c r="X216" s="3"/>
      <c r="Y216" s="3"/>
    </row>
    <row r="217" spans="1:25" ht="12.75">
      <c r="A217" s="44" t="s">
        <v>461</v>
      </c>
      <c r="B217" s="88" t="s">
        <v>449</v>
      </c>
      <c r="C217" s="47" t="s">
        <v>462</v>
      </c>
      <c r="D217" s="26">
        <v>33245</v>
      </c>
      <c r="E217" s="27">
        <v>56695.758713999996</v>
      </c>
      <c r="F217" s="28">
        <f t="shared" si="151"/>
        <v>56695.758713999996</v>
      </c>
      <c r="G217" s="156"/>
      <c r="H217" s="166">
        <f t="shared" si="217"/>
        <v>56695.758713999996</v>
      </c>
      <c r="I217" s="179"/>
      <c r="J217" s="187">
        <f t="shared" si="218"/>
        <v>56695.758713999996</v>
      </c>
      <c r="K217" s="28">
        <f t="shared" si="211"/>
        <v>56695.758713999996</v>
      </c>
      <c r="L217" s="30"/>
      <c r="M217" s="31">
        <f t="shared" si="213"/>
        <v>56695.758713999996</v>
      </c>
      <c r="N217" s="32">
        <v>36700</v>
      </c>
      <c r="O217" s="29">
        <v>68351.598764999988</v>
      </c>
      <c r="P217" s="27">
        <f t="shared" si="203"/>
        <v>68351.598764999988</v>
      </c>
      <c r="Q217" s="29">
        <f t="shared" si="219"/>
        <v>68351.598764999988</v>
      </c>
      <c r="R217" s="29">
        <f t="shared" si="214"/>
        <v>68351.598764999988</v>
      </c>
      <c r="S217" s="29">
        <f t="shared" si="215"/>
        <v>68351.598764999988</v>
      </c>
      <c r="T217" s="31">
        <f t="shared" si="216"/>
        <v>68351.598764999988</v>
      </c>
      <c r="U217" s="12"/>
      <c r="W217" s="3"/>
      <c r="X217" s="3"/>
      <c r="Y217" s="3"/>
    </row>
    <row r="218" spans="1:25" ht="12.75">
      <c r="A218" s="44" t="s">
        <v>463</v>
      </c>
      <c r="B218" s="88" t="s">
        <v>452</v>
      </c>
      <c r="C218" s="47" t="s">
        <v>464</v>
      </c>
      <c r="D218" s="26">
        <v>33245</v>
      </c>
      <c r="E218" s="27">
        <v>61782.385913999991</v>
      </c>
      <c r="F218" s="28">
        <f t="shared" si="151"/>
        <v>61782.385913999991</v>
      </c>
      <c r="G218" s="156"/>
      <c r="H218" s="166">
        <f t="shared" si="217"/>
        <v>61782.385913999991</v>
      </c>
      <c r="I218" s="179"/>
      <c r="J218" s="187">
        <f t="shared" si="218"/>
        <v>61782.385913999991</v>
      </c>
      <c r="K218" s="28">
        <f t="shared" si="211"/>
        <v>61782.385913999991</v>
      </c>
      <c r="L218" s="30"/>
      <c r="M218" s="31">
        <f t="shared" si="213"/>
        <v>61782.385913999991</v>
      </c>
      <c r="N218" s="32">
        <v>36700</v>
      </c>
      <c r="O218" s="29">
        <v>75689.050364999988</v>
      </c>
      <c r="P218" s="27">
        <f t="shared" si="203"/>
        <v>75689.050364999988</v>
      </c>
      <c r="Q218" s="29">
        <f t="shared" si="219"/>
        <v>75689.050364999988</v>
      </c>
      <c r="R218" s="29">
        <f t="shared" si="214"/>
        <v>75689.050364999988</v>
      </c>
      <c r="S218" s="29">
        <f t="shared" si="215"/>
        <v>75689.050364999988</v>
      </c>
      <c r="T218" s="31">
        <f t="shared" si="216"/>
        <v>75689.050364999988</v>
      </c>
      <c r="U218" s="12"/>
      <c r="W218" s="3"/>
      <c r="X218" s="3"/>
      <c r="Y218" s="3"/>
    </row>
    <row r="219" spans="1:25" ht="12.75">
      <c r="A219" s="44">
        <v>871</v>
      </c>
      <c r="B219" s="88" t="s">
        <v>465</v>
      </c>
      <c r="C219" s="47" t="s">
        <v>466</v>
      </c>
      <c r="D219" s="26">
        <v>18820</v>
      </c>
      <c r="E219" s="27">
        <v>22274.128565999996</v>
      </c>
      <c r="F219" s="28">
        <f t="shared" si="151"/>
        <v>22274.128565999996</v>
      </c>
      <c r="G219" s="156"/>
      <c r="H219" s="166">
        <f t="shared" si="217"/>
        <v>22274.128565999996</v>
      </c>
      <c r="I219" s="179"/>
      <c r="J219" s="187">
        <f t="shared" si="218"/>
        <v>22274.128565999996</v>
      </c>
      <c r="K219" s="28">
        <f t="shared" si="211"/>
        <v>22274.128565999996</v>
      </c>
      <c r="L219" s="30"/>
      <c r="M219" s="31">
        <f t="shared" si="213"/>
        <v>22274.128565999996</v>
      </c>
      <c r="N219" s="32">
        <v>21560</v>
      </c>
      <c r="O219" s="29">
        <v>31749.584687999995</v>
      </c>
      <c r="P219" s="27">
        <f t="shared" si="203"/>
        <v>31749.584687999995</v>
      </c>
      <c r="Q219" s="29">
        <f t="shared" si="219"/>
        <v>31749.584687999995</v>
      </c>
      <c r="R219" s="29">
        <f t="shared" si="214"/>
        <v>31749.584687999995</v>
      </c>
      <c r="S219" s="29">
        <f t="shared" si="215"/>
        <v>31749.584687999995</v>
      </c>
      <c r="T219" s="31">
        <f t="shared" si="216"/>
        <v>31749.584687999995</v>
      </c>
      <c r="U219" s="12"/>
      <c r="W219" s="3"/>
      <c r="X219" s="3"/>
      <c r="Y219" s="3"/>
    </row>
    <row r="220" spans="1:25" ht="12.75">
      <c r="A220" s="44" t="s">
        <v>467</v>
      </c>
      <c r="B220" s="88" t="s">
        <v>468</v>
      </c>
      <c r="C220" s="47" t="s">
        <v>469</v>
      </c>
      <c r="D220" s="26">
        <v>18820</v>
      </c>
      <c r="E220" s="27">
        <v>24631.992215999999</v>
      </c>
      <c r="F220" s="28">
        <f t="shared" si="151"/>
        <v>24631.992215999999</v>
      </c>
      <c r="G220" s="156"/>
      <c r="H220" s="166">
        <f t="shared" si="217"/>
        <v>24631.992215999999</v>
      </c>
      <c r="I220" s="179"/>
      <c r="J220" s="187">
        <f t="shared" si="218"/>
        <v>24631.992215999999</v>
      </c>
      <c r="K220" s="28">
        <f t="shared" si="211"/>
        <v>24631.992215999999</v>
      </c>
      <c r="L220" s="30"/>
      <c r="M220" s="31">
        <f t="shared" si="213"/>
        <v>24631.992215999999</v>
      </c>
      <c r="N220" s="32">
        <v>21560</v>
      </c>
      <c r="O220" s="29">
        <v>34150.442012999993</v>
      </c>
      <c r="P220" s="27">
        <f t="shared" si="203"/>
        <v>34150.442012999993</v>
      </c>
      <c r="Q220" s="29">
        <f t="shared" si="219"/>
        <v>34150.442012999993</v>
      </c>
      <c r="R220" s="29">
        <f t="shared" si="214"/>
        <v>34150.442012999993</v>
      </c>
      <c r="S220" s="29">
        <f t="shared" si="215"/>
        <v>34150.442012999993</v>
      </c>
      <c r="T220" s="31">
        <f t="shared" si="216"/>
        <v>34150.442012999993</v>
      </c>
      <c r="U220" s="12"/>
      <c r="W220" s="3"/>
      <c r="X220" s="3"/>
      <c r="Y220" s="3"/>
    </row>
    <row r="221" spans="1:25" ht="12.75">
      <c r="A221" s="44" t="s">
        <v>470</v>
      </c>
      <c r="B221" s="88" t="s">
        <v>471</v>
      </c>
      <c r="C221" s="47" t="s">
        <v>472</v>
      </c>
      <c r="D221" s="26">
        <v>18820</v>
      </c>
      <c r="E221" s="27">
        <v>26989.855865999998</v>
      </c>
      <c r="F221" s="28">
        <f t="shared" si="151"/>
        <v>26989.855865999998</v>
      </c>
      <c r="G221" s="156"/>
      <c r="H221" s="166">
        <f t="shared" si="217"/>
        <v>26989.855865999998</v>
      </c>
      <c r="I221" s="179"/>
      <c r="J221" s="187">
        <f t="shared" si="218"/>
        <v>26989.855865999998</v>
      </c>
      <c r="K221" s="28">
        <f t="shared" si="211"/>
        <v>26989.855865999998</v>
      </c>
      <c r="L221" s="30"/>
      <c r="M221" s="31">
        <f t="shared" si="213"/>
        <v>26989.855865999998</v>
      </c>
      <c r="N221" s="32">
        <v>21560</v>
      </c>
      <c r="O221" s="29">
        <v>36551.299337999997</v>
      </c>
      <c r="P221" s="27">
        <f t="shared" si="203"/>
        <v>36551.299337999997</v>
      </c>
      <c r="Q221" s="29">
        <f t="shared" si="219"/>
        <v>36551.299337999997</v>
      </c>
      <c r="R221" s="29">
        <f t="shared" si="214"/>
        <v>36551.299337999997</v>
      </c>
      <c r="S221" s="29">
        <f t="shared" si="215"/>
        <v>36551.299337999997</v>
      </c>
      <c r="T221" s="31">
        <f t="shared" si="216"/>
        <v>36551.299337999997</v>
      </c>
      <c r="U221" s="12"/>
      <c r="W221" s="3"/>
      <c r="X221" s="3"/>
      <c r="Y221" s="3"/>
    </row>
    <row r="222" spans="1:25" ht="12.75">
      <c r="A222" s="44">
        <v>872</v>
      </c>
      <c r="B222" s="88" t="s">
        <v>468</v>
      </c>
      <c r="C222" s="47" t="s">
        <v>473</v>
      </c>
      <c r="D222" s="26">
        <v>21210</v>
      </c>
      <c r="E222" s="27">
        <v>24631.992215999999</v>
      </c>
      <c r="F222" s="28">
        <f t="shared" si="151"/>
        <v>24631.992215999999</v>
      </c>
      <c r="G222" s="156"/>
      <c r="H222" s="166">
        <f t="shared" si="217"/>
        <v>24631.992215999999</v>
      </c>
      <c r="I222" s="179"/>
      <c r="J222" s="187">
        <f t="shared" si="218"/>
        <v>24631.992215999999</v>
      </c>
      <c r="K222" s="28">
        <f t="shared" si="211"/>
        <v>24631.992215999999</v>
      </c>
      <c r="L222" s="30"/>
      <c r="M222" s="31">
        <f t="shared" si="213"/>
        <v>24631.992215999999</v>
      </c>
      <c r="N222" s="32">
        <v>23950</v>
      </c>
      <c r="O222" s="29">
        <v>34150.442012999993</v>
      </c>
      <c r="P222" s="27">
        <f t="shared" si="203"/>
        <v>34150.442012999993</v>
      </c>
      <c r="Q222" s="29">
        <f t="shared" si="219"/>
        <v>34150.442012999993</v>
      </c>
      <c r="R222" s="29">
        <f t="shared" si="214"/>
        <v>34150.442012999993</v>
      </c>
      <c r="S222" s="29">
        <f t="shared" si="215"/>
        <v>34150.442012999993</v>
      </c>
      <c r="T222" s="31">
        <f t="shared" si="216"/>
        <v>34150.442012999993</v>
      </c>
      <c r="U222" s="12"/>
      <c r="W222" s="3"/>
      <c r="X222" s="3"/>
      <c r="Y222" s="3"/>
    </row>
    <row r="223" spans="1:25" ht="12.75">
      <c r="A223" s="44">
        <v>873</v>
      </c>
      <c r="B223" s="88" t="s">
        <v>471</v>
      </c>
      <c r="C223" s="47" t="s">
        <v>474</v>
      </c>
      <c r="D223" s="26">
        <v>23965</v>
      </c>
      <c r="E223" s="27">
        <v>26989.855865999998</v>
      </c>
      <c r="F223" s="28">
        <f t="shared" si="151"/>
        <v>26989.855865999998</v>
      </c>
      <c r="G223" s="156"/>
      <c r="H223" s="166">
        <f t="shared" si="217"/>
        <v>26989.855865999998</v>
      </c>
      <c r="I223" s="179"/>
      <c r="J223" s="187">
        <f t="shared" si="218"/>
        <v>26989.855865999998</v>
      </c>
      <c r="K223" s="28">
        <f t="shared" si="211"/>
        <v>26989.855865999998</v>
      </c>
      <c r="L223" s="30"/>
      <c r="M223" s="31">
        <f t="shared" si="213"/>
        <v>26989.855865999998</v>
      </c>
      <c r="N223" s="32">
        <v>26705</v>
      </c>
      <c r="O223" s="29">
        <v>36551.299337999997</v>
      </c>
      <c r="P223" s="27">
        <f t="shared" si="203"/>
        <v>36551.299337999997</v>
      </c>
      <c r="Q223" s="29">
        <f t="shared" si="219"/>
        <v>36551.299337999997</v>
      </c>
      <c r="R223" s="29">
        <f t="shared" si="214"/>
        <v>36551.299337999997</v>
      </c>
      <c r="S223" s="29">
        <f t="shared" si="215"/>
        <v>36551.299337999997</v>
      </c>
      <c r="T223" s="31">
        <f t="shared" si="216"/>
        <v>36551.299337999997</v>
      </c>
      <c r="U223" s="12"/>
      <c r="W223" s="3"/>
      <c r="X223" s="3"/>
      <c r="Y223" s="3"/>
    </row>
    <row r="224" spans="1:25" ht="12.75">
      <c r="A224" s="44">
        <v>874</v>
      </c>
      <c r="B224" s="88" t="s">
        <v>475</v>
      </c>
      <c r="C224" s="47" t="s">
        <v>476</v>
      </c>
      <c r="D224" s="26">
        <v>4745</v>
      </c>
      <c r="E224" s="27">
        <v>4763.4144299999998</v>
      </c>
      <c r="F224" s="28">
        <f t="shared" si="151"/>
        <v>4763.4144299999998</v>
      </c>
      <c r="G224" s="156"/>
      <c r="H224" s="166">
        <f t="shared" si="217"/>
        <v>4763.4144299999998</v>
      </c>
      <c r="I224" s="179"/>
      <c r="J224" s="187">
        <f t="shared" si="218"/>
        <v>4763.4144299999998</v>
      </c>
      <c r="K224" s="28">
        <f t="shared" si="211"/>
        <v>4763.4144299999998</v>
      </c>
      <c r="L224" s="30"/>
      <c r="M224" s="31">
        <f t="shared" si="213"/>
        <v>4763.4144299999998</v>
      </c>
      <c r="N224" s="32">
        <v>5130</v>
      </c>
      <c r="O224" s="29">
        <v>5200.9583399999992</v>
      </c>
      <c r="P224" s="27">
        <f t="shared" si="203"/>
        <v>5200.9583399999992</v>
      </c>
      <c r="Q224" s="29">
        <f t="shared" si="219"/>
        <v>5200.9583399999992</v>
      </c>
      <c r="R224" s="29">
        <f t="shared" si="214"/>
        <v>5200.9583399999992</v>
      </c>
      <c r="S224" s="29">
        <f t="shared" si="215"/>
        <v>5200.9583399999992</v>
      </c>
      <c r="T224" s="31">
        <f t="shared" si="216"/>
        <v>5200.9583399999992</v>
      </c>
      <c r="U224" s="12"/>
      <c r="W224" s="3"/>
      <c r="X224" s="3"/>
      <c r="Y224" s="3"/>
    </row>
    <row r="225" spans="1:25" ht="12.75">
      <c r="A225" s="44">
        <v>875</v>
      </c>
      <c r="B225" s="88" t="s">
        <v>477</v>
      </c>
      <c r="C225" s="47" t="s">
        <v>478</v>
      </c>
      <c r="D225" s="26">
        <v>5590</v>
      </c>
      <c r="E225" s="27">
        <v>5611.1856299999999</v>
      </c>
      <c r="F225" s="28">
        <f t="shared" ref="F225:F250" si="220">E225</f>
        <v>5611.1856299999999</v>
      </c>
      <c r="G225" s="156"/>
      <c r="H225" s="166">
        <f t="shared" si="217"/>
        <v>5611.1856299999999</v>
      </c>
      <c r="I225" s="179"/>
      <c r="J225" s="187">
        <f t="shared" si="218"/>
        <v>5611.1856299999999</v>
      </c>
      <c r="K225" s="28">
        <f t="shared" si="211"/>
        <v>5611.1856299999999</v>
      </c>
      <c r="L225" s="30"/>
      <c r="M225" s="31">
        <f t="shared" si="213"/>
        <v>5611.1856299999999</v>
      </c>
      <c r="N225" s="32">
        <v>5975</v>
      </c>
      <c r="O225" s="29">
        <v>6069.5831249999983</v>
      </c>
      <c r="P225" s="27">
        <f t="shared" si="203"/>
        <v>6069.5831249999983</v>
      </c>
      <c r="Q225" s="29">
        <f t="shared" si="219"/>
        <v>6069.5831249999983</v>
      </c>
      <c r="R225" s="29">
        <f t="shared" si="214"/>
        <v>6069.5831249999983</v>
      </c>
      <c r="S225" s="29">
        <f t="shared" si="215"/>
        <v>6069.5831249999983</v>
      </c>
      <c r="T225" s="31">
        <f t="shared" si="216"/>
        <v>6069.5831249999983</v>
      </c>
      <c r="U225" s="12"/>
      <c r="W225" s="3"/>
      <c r="X225" s="3"/>
      <c r="Y225" s="3"/>
    </row>
    <row r="226" spans="1:25" ht="13.5" customHeight="1">
      <c r="A226" s="44">
        <v>876</v>
      </c>
      <c r="B226" s="88" t="s">
        <v>479</v>
      </c>
      <c r="C226" s="47" t="s">
        <v>480</v>
      </c>
      <c r="D226" s="26">
        <v>7445</v>
      </c>
      <c r="E226" s="27">
        <v>7476.2822699999997</v>
      </c>
      <c r="F226" s="28">
        <f t="shared" si="220"/>
        <v>7476.2822699999997</v>
      </c>
      <c r="G226" s="156"/>
      <c r="H226" s="166">
        <f t="shared" si="217"/>
        <v>7476.2822699999997</v>
      </c>
      <c r="I226" s="179"/>
      <c r="J226" s="187">
        <f t="shared" si="218"/>
        <v>7476.2822699999997</v>
      </c>
      <c r="K226" s="28">
        <f t="shared" si="211"/>
        <v>7476.2822699999997</v>
      </c>
      <c r="L226" s="30"/>
      <c r="M226" s="31">
        <f t="shared" si="213"/>
        <v>7476.2822699999997</v>
      </c>
      <c r="N226" s="32">
        <v>7830</v>
      </c>
      <c r="O226" s="29">
        <v>7968.6882449999985</v>
      </c>
      <c r="P226" s="27">
        <f t="shared" si="203"/>
        <v>7968.6882449999985</v>
      </c>
      <c r="Q226" s="29">
        <f t="shared" si="219"/>
        <v>7968.6882449999985</v>
      </c>
      <c r="R226" s="29">
        <f t="shared" si="214"/>
        <v>7968.6882449999985</v>
      </c>
      <c r="S226" s="29">
        <f t="shared" si="215"/>
        <v>7968.6882449999985</v>
      </c>
      <c r="T226" s="31">
        <f t="shared" si="216"/>
        <v>7968.6882449999985</v>
      </c>
      <c r="U226" s="12"/>
      <c r="W226" s="3"/>
      <c r="X226" s="3"/>
      <c r="Y226" s="3"/>
    </row>
    <row r="227" spans="1:25" ht="12.75">
      <c r="A227" s="44">
        <v>877</v>
      </c>
      <c r="B227" s="88" t="s">
        <v>481</v>
      </c>
      <c r="C227" s="47" t="s">
        <v>482</v>
      </c>
      <c r="D227" s="26">
        <v>15600</v>
      </c>
      <c r="E227" s="27">
        <v>15630.781499999999</v>
      </c>
      <c r="F227" s="28">
        <f t="shared" si="220"/>
        <v>15630.781499999999</v>
      </c>
      <c r="G227" s="156"/>
      <c r="H227" s="166">
        <f t="shared" si="217"/>
        <v>15630.781499999999</v>
      </c>
      <c r="I227" s="179"/>
      <c r="J227" s="187">
        <f t="shared" si="218"/>
        <v>15630.781499999999</v>
      </c>
      <c r="K227" s="28">
        <f t="shared" si="211"/>
        <v>15630.781499999999</v>
      </c>
      <c r="L227" s="30"/>
      <c r="M227" s="31">
        <f t="shared" si="213"/>
        <v>15630.781499999999</v>
      </c>
      <c r="N227" s="32">
        <v>18340</v>
      </c>
      <c r="O227" s="29">
        <v>18440.742329999997</v>
      </c>
      <c r="P227" s="27">
        <f t="shared" si="203"/>
        <v>18440.742329999997</v>
      </c>
      <c r="Q227" s="29">
        <f t="shared" si="219"/>
        <v>18440.742329999997</v>
      </c>
      <c r="R227" s="29">
        <f t="shared" si="214"/>
        <v>18440.742329999997</v>
      </c>
      <c r="S227" s="29">
        <f t="shared" si="215"/>
        <v>18440.742329999997</v>
      </c>
      <c r="T227" s="31">
        <f t="shared" si="216"/>
        <v>18440.742329999997</v>
      </c>
      <c r="U227" s="12"/>
      <c r="W227" s="3"/>
      <c r="X227" s="3"/>
      <c r="Y227" s="3"/>
    </row>
    <row r="228" spans="1:25" ht="13.5" thickBot="1">
      <c r="A228" s="44">
        <v>878</v>
      </c>
      <c r="B228" s="88" t="s">
        <v>483</v>
      </c>
      <c r="C228" s="68" t="s">
        <v>484</v>
      </c>
      <c r="D228" s="26">
        <v>305</v>
      </c>
      <c r="E228" s="27">
        <v>305</v>
      </c>
      <c r="F228" s="28">
        <f t="shared" si="220"/>
        <v>305</v>
      </c>
      <c r="G228" s="156"/>
      <c r="H228" s="166">
        <f t="shared" si="217"/>
        <v>305</v>
      </c>
      <c r="I228" s="179"/>
      <c r="J228" s="187">
        <f t="shared" si="218"/>
        <v>305</v>
      </c>
      <c r="K228" s="28">
        <f t="shared" si="211"/>
        <v>305</v>
      </c>
      <c r="L228" s="30"/>
      <c r="M228" s="31">
        <f t="shared" si="213"/>
        <v>305</v>
      </c>
      <c r="N228" s="32">
        <v>305</v>
      </c>
      <c r="O228" s="29">
        <v>305</v>
      </c>
      <c r="P228" s="27">
        <f t="shared" si="203"/>
        <v>305</v>
      </c>
      <c r="Q228" s="29">
        <f t="shared" si="219"/>
        <v>305</v>
      </c>
      <c r="R228" s="29">
        <f t="shared" si="214"/>
        <v>305</v>
      </c>
      <c r="S228" s="29">
        <f t="shared" si="215"/>
        <v>305</v>
      </c>
      <c r="T228" s="31">
        <f t="shared" si="216"/>
        <v>305</v>
      </c>
      <c r="U228" s="12"/>
      <c r="W228" s="3"/>
      <c r="X228" s="3"/>
      <c r="Y228" s="3"/>
    </row>
    <row r="229" spans="1:25" ht="13.5" thickBot="1">
      <c r="A229" s="225" t="s">
        <v>485</v>
      </c>
      <c r="B229" s="226"/>
      <c r="C229" s="226"/>
      <c r="D229" s="226"/>
      <c r="E229" s="226"/>
      <c r="F229" s="226"/>
      <c r="G229" s="226"/>
      <c r="H229" s="226"/>
      <c r="I229" s="226"/>
      <c r="J229" s="226"/>
      <c r="K229" s="226"/>
      <c r="L229" s="226"/>
      <c r="M229" s="226"/>
      <c r="N229" s="226"/>
      <c r="O229" s="226"/>
      <c r="P229" s="226"/>
      <c r="Q229" s="226"/>
      <c r="R229" s="226"/>
      <c r="S229" s="226"/>
      <c r="T229" s="227"/>
      <c r="U229" s="12"/>
      <c r="W229" s="3"/>
      <c r="X229" s="3"/>
      <c r="Y229" s="3"/>
    </row>
    <row r="230" spans="1:25" ht="12.75">
      <c r="A230" s="44">
        <v>881</v>
      </c>
      <c r="B230" s="88" t="s">
        <v>486</v>
      </c>
      <c r="C230" s="46" t="s">
        <v>487</v>
      </c>
      <c r="D230" s="26">
        <v>1210</v>
      </c>
      <c r="E230" s="27">
        <v>1210</v>
      </c>
      <c r="F230" s="28">
        <f t="shared" si="220"/>
        <v>1210</v>
      </c>
      <c r="G230" s="156"/>
      <c r="H230" s="166">
        <f>E230</f>
        <v>1210</v>
      </c>
      <c r="I230" s="179"/>
      <c r="J230" s="187">
        <f>E230*1.25</f>
        <v>1512.5</v>
      </c>
      <c r="K230" s="28">
        <f t="shared" ref="K230:K240" si="221">E230</f>
        <v>1210</v>
      </c>
      <c r="L230" s="30">
        <f t="shared" ref="L230:L240" si="222">E230</f>
        <v>1210</v>
      </c>
      <c r="M230" s="31">
        <f t="shared" ref="M230:M240" si="223">E230</f>
        <v>1210</v>
      </c>
      <c r="N230" s="32">
        <v>1590</v>
      </c>
      <c r="O230" s="29">
        <v>1590</v>
      </c>
      <c r="P230" s="27">
        <f>O230</f>
        <v>1590</v>
      </c>
      <c r="Q230" s="29">
        <f>O230</f>
        <v>1590</v>
      </c>
      <c r="R230" s="29">
        <f t="shared" ref="R230:R240" si="224">O230</f>
        <v>1590</v>
      </c>
      <c r="S230" s="29">
        <f t="shared" ref="S230:S240" si="225">O230</f>
        <v>1590</v>
      </c>
      <c r="T230" s="31">
        <f t="shared" ref="T230:T240" si="226">O230</f>
        <v>1590</v>
      </c>
      <c r="U230" s="12"/>
      <c r="W230" s="3"/>
      <c r="X230" s="3"/>
      <c r="Y230" s="3"/>
    </row>
    <row r="231" spans="1:25" ht="20.25" customHeight="1">
      <c r="A231" s="44">
        <v>883</v>
      </c>
      <c r="B231" s="88" t="s">
        <v>488</v>
      </c>
      <c r="C231" s="54" t="s">
        <v>489</v>
      </c>
      <c r="D231" s="26">
        <v>3250</v>
      </c>
      <c r="E231" s="27">
        <v>3250</v>
      </c>
      <c r="F231" s="28">
        <f t="shared" si="220"/>
        <v>3250</v>
      </c>
      <c r="G231" s="156"/>
      <c r="H231" s="166">
        <f t="shared" ref="H231:H240" si="227">E231</f>
        <v>3250</v>
      </c>
      <c r="I231" s="179"/>
      <c r="J231" s="187">
        <f t="shared" ref="J231:J232" si="228">E231*1.25</f>
        <v>4062.5</v>
      </c>
      <c r="K231" s="28">
        <f t="shared" si="221"/>
        <v>3250</v>
      </c>
      <c r="L231" s="30">
        <f t="shared" si="222"/>
        <v>3250</v>
      </c>
      <c r="M231" s="31">
        <f t="shared" si="223"/>
        <v>3250</v>
      </c>
      <c r="N231" s="32">
        <v>3570</v>
      </c>
      <c r="O231" s="29">
        <v>3614.7739499999998</v>
      </c>
      <c r="P231" s="27">
        <f t="shared" ref="P231:P240" si="229">O231</f>
        <v>3614.7739499999998</v>
      </c>
      <c r="Q231" s="29">
        <f t="shared" ref="Q231:Q240" si="230">O231</f>
        <v>3614.7739499999998</v>
      </c>
      <c r="R231" s="29">
        <f t="shared" si="224"/>
        <v>3614.7739499999998</v>
      </c>
      <c r="S231" s="29">
        <f t="shared" si="225"/>
        <v>3614.7739499999998</v>
      </c>
      <c r="T231" s="31">
        <f t="shared" si="226"/>
        <v>3614.7739499999998</v>
      </c>
      <c r="U231" s="12"/>
      <c r="W231" s="3"/>
      <c r="X231" s="3"/>
      <c r="Y231" s="3"/>
    </row>
    <row r="232" spans="1:25" ht="22.5" customHeight="1">
      <c r="A232" s="44">
        <v>884</v>
      </c>
      <c r="B232" s="88" t="s">
        <v>490</v>
      </c>
      <c r="C232" s="54" t="s">
        <v>491</v>
      </c>
      <c r="D232" s="26">
        <v>7960</v>
      </c>
      <c r="E232" s="27">
        <v>16961.782284000001</v>
      </c>
      <c r="F232" s="28">
        <f t="shared" si="220"/>
        <v>16961.782284000001</v>
      </c>
      <c r="G232" s="156"/>
      <c r="H232" s="166">
        <f t="shared" si="227"/>
        <v>16961.782284000001</v>
      </c>
      <c r="I232" s="179"/>
      <c r="J232" s="187">
        <f t="shared" si="228"/>
        <v>21202.227855000001</v>
      </c>
      <c r="K232" s="28">
        <f t="shared" si="221"/>
        <v>16961.782284000001</v>
      </c>
      <c r="L232" s="30">
        <f t="shared" si="222"/>
        <v>16961.782284000001</v>
      </c>
      <c r="M232" s="31">
        <f t="shared" si="223"/>
        <v>16961.782284000001</v>
      </c>
      <c r="N232" s="32">
        <v>8790</v>
      </c>
      <c r="O232" s="29">
        <v>21345.509933999998</v>
      </c>
      <c r="P232" s="27">
        <f t="shared" si="229"/>
        <v>21345.509933999998</v>
      </c>
      <c r="Q232" s="29">
        <f t="shared" si="230"/>
        <v>21345.509933999998</v>
      </c>
      <c r="R232" s="29">
        <f t="shared" si="224"/>
        <v>21345.509933999998</v>
      </c>
      <c r="S232" s="29">
        <f t="shared" si="225"/>
        <v>21345.509933999998</v>
      </c>
      <c r="T232" s="31">
        <f t="shared" si="226"/>
        <v>21345.509933999998</v>
      </c>
      <c r="U232" s="12"/>
      <c r="W232" s="3"/>
      <c r="X232" s="3"/>
      <c r="Y232" s="3"/>
    </row>
    <row r="233" spans="1:25" ht="12.75">
      <c r="A233" s="44">
        <v>888</v>
      </c>
      <c r="B233" s="88" t="s">
        <v>492</v>
      </c>
      <c r="C233" s="47" t="s">
        <v>493</v>
      </c>
      <c r="D233" s="26">
        <v>190</v>
      </c>
      <c r="E233" s="27">
        <v>264.92849999999999</v>
      </c>
      <c r="F233" s="28">
        <f t="shared" si="220"/>
        <v>264.92849999999999</v>
      </c>
      <c r="G233" s="156"/>
      <c r="H233" s="166">
        <f t="shared" si="227"/>
        <v>264.92849999999999</v>
      </c>
      <c r="I233" s="179">
        <f>E233</f>
        <v>264.92849999999999</v>
      </c>
      <c r="J233" s="187">
        <f>E233</f>
        <v>264.92849999999999</v>
      </c>
      <c r="K233" s="28">
        <f t="shared" si="221"/>
        <v>264.92849999999999</v>
      </c>
      <c r="L233" s="30">
        <f t="shared" si="222"/>
        <v>264.92849999999999</v>
      </c>
      <c r="M233" s="31">
        <f t="shared" si="223"/>
        <v>264.92849999999999</v>
      </c>
      <c r="N233" s="32">
        <v>190</v>
      </c>
      <c r="O233" s="29">
        <v>265</v>
      </c>
      <c r="P233" s="27">
        <f t="shared" si="229"/>
        <v>265</v>
      </c>
      <c r="Q233" s="29">
        <f t="shared" si="230"/>
        <v>265</v>
      </c>
      <c r="R233" s="29">
        <f t="shared" si="224"/>
        <v>265</v>
      </c>
      <c r="S233" s="29">
        <f t="shared" si="225"/>
        <v>265</v>
      </c>
      <c r="T233" s="31">
        <f t="shared" si="226"/>
        <v>265</v>
      </c>
      <c r="U233" s="12"/>
      <c r="W233" s="3"/>
      <c r="X233" s="3"/>
      <c r="Y233" s="3"/>
    </row>
    <row r="234" spans="1:25" ht="12.75">
      <c r="A234" s="44">
        <v>889</v>
      </c>
      <c r="B234" s="88" t="s">
        <v>494</v>
      </c>
      <c r="C234" s="47" t="s">
        <v>495</v>
      </c>
      <c r="D234" s="26">
        <v>400</v>
      </c>
      <c r="E234" s="27">
        <v>582.84269999999992</v>
      </c>
      <c r="F234" s="28">
        <f t="shared" si="220"/>
        <v>582.84269999999992</v>
      </c>
      <c r="G234" s="156"/>
      <c r="H234" s="166">
        <f t="shared" si="227"/>
        <v>582.84269999999992</v>
      </c>
      <c r="I234" s="179">
        <f t="shared" ref="I234:I235" si="231">E234</f>
        <v>582.84269999999992</v>
      </c>
      <c r="J234" s="187">
        <f t="shared" ref="J234:J235" si="232">E234</f>
        <v>582.84269999999992</v>
      </c>
      <c r="K234" s="28">
        <f t="shared" si="221"/>
        <v>582.84269999999992</v>
      </c>
      <c r="L234" s="30">
        <f t="shared" si="222"/>
        <v>582.84269999999992</v>
      </c>
      <c r="M234" s="31">
        <f t="shared" si="223"/>
        <v>582.84269999999992</v>
      </c>
      <c r="N234" s="32">
        <v>400</v>
      </c>
      <c r="O234" s="29">
        <v>583</v>
      </c>
      <c r="P234" s="27">
        <f t="shared" si="229"/>
        <v>583</v>
      </c>
      <c r="Q234" s="29">
        <f t="shared" si="230"/>
        <v>583</v>
      </c>
      <c r="R234" s="29">
        <f t="shared" si="224"/>
        <v>583</v>
      </c>
      <c r="S234" s="29">
        <f t="shared" si="225"/>
        <v>583</v>
      </c>
      <c r="T234" s="31">
        <f t="shared" si="226"/>
        <v>583</v>
      </c>
      <c r="U234" s="12"/>
      <c r="W234" s="3"/>
      <c r="X234" s="3"/>
      <c r="Y234" s="3"/>
    </row>
    <row r="235" spans="1:25" customFormat="1" ht="12.75">
      <c r="A235" s="44">
        <v>892</v>
      </c>
      <c r="B235" s="88" t="s">
        <v>496</v>
      </c>
      <c r="C235" s="47" t="s">
        <v>497</v>
      </c>
      <c r="D235" s="26">
        <v>355</v>
      </c>
      <c r="E235" s="27">
        <v>476.87130000000002</v>
      </c>
      <c r="F235" s="28">
        <f t="shared" si="220"/>
        <v>476.87130000000002</v>
      </c>
      <c r="G235" s="156"/>
      <c r="H235" s="166">
        <f t="shared" si="227"/>
        <v>476.87130000000002</v>
      </c>
      <c r="I235" s="179">
        <f t="shared" si="231"/>
        <v>476.87130000000002</v>
      </c>
      <c r="J235" s="187">
        <f t="shared" si="232"/>
        <v>476.87130000000002</v>
      </c>
      <c r="K235" s="28">
        <f t="shared" si="221"/>
        <v>476.87130000000002</v>
      </c>
      <c r="L235" s="30">
        <f t="shared" si="222"/>
        <v>476.87130000000002</v>
      </c>
      <c r="M235" s="31">
        <f t="shared" si="223"/>
        <v>476.87130000000002</v>
      </c>
      <c r="N235" s="32">
        <v>355</v>
      </c>
      <c r="O235" s="29">
        <v>477</v>
      </c>
      <c r="P235" s="27">
        <f t="shared" si="229"/>
        <v>477</v>
      </c>
      <c r="Q235" s="29">
        <f t="shared" si="230"/>
        <v>477</v>
      </c>
      <c r="R235" s="29">
        <f t="shared" si="224"/>
        <v>477</v>
      </c>
      <c r="S235" s="29">
        <f t="shared" si="225"/>
        <v>477</v>
      </c>
      <c r="T235" s="31">
        <f t="shared" si="226"/>
        <v>477</v>
      </c>
      <c r="U235" s="12"/>
    </row>
    <row r="236" spans="1:25" customFormat="1" ht="22.5">
      <c r="A236" s="44">
        <v>893</v>
      </c>
      <c r="B236" s="88" t="s">
        <v>498</v>
      </c>
      <c r="C236" s="93" t="s">
        <v>499</v>
      </c>
      <c r="D236" s="26">
        <v>1170</v>
      </c>
      <c r="E236" s="27">
        <v>1170</v>
      </c>
      <c r="F236" s="28">
        <f t="shared" si="220"/>
        <v>1170</v>
      </c>
      <c r="G236" s="156"/>
      <c r="H236" s="166">
        <f t="shared" si="227"/>
        <v>1170</v>
      </c>
      <c r="I236" s="179">
        <f>E236*1.1</f>
        <v>1287</v>
      </c>
      <c r="J236" s="187">
        <f>E236*1.25</f>
        <v>1462.5</v>
      </c>
      <c r="K236" s="28">
        <f t="shared" si="221"/>
        <v>1170</v>
      </c>
      <c r="L236" s="30">
        <f t="shared" si="222"/>
        <v>1170</v>
      </c>
      <c r="M236" s="31">
        <f t="shared" si="223"/>
        <v>1170</v>
      </c>
      <c r="N236" s="32">
        <v>1550</v>
      </c>
      <c r="O236" s="29">
        <v>1550</v>
      </c>
      <c r="P236" s="27">
        <f t="shared" si="229"/>
        <v>1550</v>
      </c>
      <c r="Q236" s="29">
        <f t="shared" si="230"/>
        <v>1550</v>
      </c>
      <c r="R236" s="29">
        <f t="shared" si="224"/>
        <v>1550</v>
      </c>
      <c r="S236" s="29">
        <f t="shared" si="225"/>
        <v>1550</v>
      </c>
      <c r="T236" s="31">
        <f t="shared" si="226"/>
        <v>1550</v>
      </c>
      <c r="U236" s="12"/>
    </row>
    <row r="237" spans="1:25" customFormat="1" ht="22.5">
      <c r="A237" s="44">
        <v>894</v>
      </c>
      <c r="B237" s="88" t="s">
        <v>500</v>
      </c>
      <c r="C237" s="93" t="s">
        <v>501</v>
      </c>
      <c r="D237" s="26">
        <v>1225</v>
      </c>
      <c r="E237" s="27">
        <v>1225</v>
      </c>
      <c r="F237" s="28">
        <f t="shared" si="220"/>
        <v>1225</v>
      </c>
      <c r="G237" s="156"/>
      <c r="H237" s="166">
        <f t="shared" si="227"/>
        <v>1225</v>
      </c>
      <c r="I237" s="179">
        <f t="shared" ref="I237:I240" si="233">E237*1.1</f>
        <v>1347.5</v>
      </c>
      <c r="J237" s="187">
        <f t="shared" ref="J237:J240" si="234">E237*1.25</f>
        <v>1531.25</v>
      </c>
      <c r="K237" s="28">
        <f t="shared" si="221"/>
        <v>1225</v>
      </c>
      <c r="L237" s="30">
        <f t="shared" si="222"/>
        <v>1225</v>
      </c>
      <c r="M237" s="31">
        <f t="shared" si="223"/>
        <v>1225</v>
      </c>
      <c r="N237" s="32">
        <v>1600</v>
      </c>
      <c r="O237" s="29">
        <v>1600</v>
      </c>
      <c r="P237" s="27">
        <f t="shared" si="229"/>
        <v>1600</v>
      </c>
      <c r="Q237" s="29">
        <f t="shared" si="230"/>
        <v>1600</v>
      </c>
      <c r="R237" s="29">
        <f t="shared" si="224"/>
        <v>1600</v>
      </c>
      <c r="S237" s="29">
        <f t="shared" si="225"/>
        <v>1600</v>
      </c>
      <c r="T237" s="31">
        <f t="shared" si="226"/>
        <v>1600</v>
      </c>
      <c r="U237" s="12"/>
    </row>
    <row r="238" spans="1:25" customFormat="1" ht="22.5">
      <c r="A238" s="44">
        <v>895</v>
      </c>
      <c r="B238" s="88" t="s">
        <v>502</v>
      </c>
      <c r="C238" s="93" t="s">
        <v>503</v>
      </c>
      <c r="D238" s="26">
        <v>1545</v>
      </c>
      <c r="E238" s="27">
        <v>1545</v>
      </c>
      <c r="F238" s="28">
        <f t="shared" si="220"/>
        <v>1545</v>
      </c>
      <c r="G238" s="156"/>
      <c r="H238" s="166">
        <f t="shared" si="227"/>
        <v>1545</v>
      </c>
      <c r="I238" s="179">
        <f t="shared" si="233"/>
        <v>1699.5000000000002</v>
      </c>
      <c r="J238" s="187">
        <f t="shared" si="234"/>
        <v>1931.25</v>
      </c>
      <c r="K238" s="28">
        <f t="shared" si="221"/>
        <v>1545</v>
      </c>
      <c r="L238" s="30">
        <f t="shared" si="222"/>
        <v>1545</v>
      </c>
      <c r="M238" s="31">
        <f t="shared" si="223"/>
        <v>1545</v>
      </c>
      <c r="N238" s="32">
        <v>2050</v>
      </c>
      <c r="O238" s="29">
        <v>2050</v>
      </c>
      <c r="P238" s="27">
        <f t="shared" si="229"/>
        <v>2050</v>
      </c>
      <c r="Q238" s="29">
        <f t="shared" si="230"/>
        <v>2050</v>
      </c>
      <c r="R238" s="29">
        <f t="shared" si="224"/>
        <v>2050</v>
      </c>
      <c r="S238" s="29">
        <f t="shared" si="225"/>
        <v>2050</v>
      </c>
      <c r="T238" s="31">
        <f t="shared" si="226"/>
        <v>2050</v>
      </c>
      <c r="U238" s="12"/>
    </row>
    <row r="239" spans="1:25" customFormat="1" ht="22.5">
      <c r="A239" s="44">
        <v>896</v>
      </c>
      <c r="B239" s="88" t="s">
        <v>504</v>
      </c>
      <c r="C239" s="54" t="s">
        <v>505</v>
      </c>
      <c r="D239" s="56">
        <v>1660</v>
      </c>
      <c r="E239" s="27">
        <v>1660</v>
      </c>
      <c r="F239" s="28">
        <f t="shared" si="220"/>
        <v>1660</v>
      </c>
      <c r="G239" s="114"/>
      <c r="H239" s="166">
        <f t="shared" si="227"/>
        <v>1660</v>
      </c>
      <c r="I239" s="179">
        <f t="shared" si="233"/>
        <v>1826.0000000000002</v>
      </c>
      <c r="J239" s="187">
        <f t="shared" si="234"/>
        <v>2075</v>
      </c>
      <c r="K239" s="29">
        <f t="shared" si="221"/>
        <v>1660</v>
      </c>
      <c r="L239" s="30">
        <f t="shared" si="222"/>
        <v>1660</v>
      </c>
      <c r="M239" s="29">
        <f t="shared" si="223"/>
        <v>1660</v>
      </c>
      <c r="N239" s="56">
        <v>2160</v>
      </c>
      <c r="O239" s="29">
        <v>2160</v>
      </c>
      <c r="P239" s="27">
        <f t="shared" si="229"/>
        <v>2160</v>
      </c>
      <c r="Q239" s="29">
        <f t="shared" si="230"/>
        <v>2160</v>
      </c>
      <c r="R239" s="29">
        <f t="shared" si="224"/>
        <v>2160</v>
      </c>
      <c r="S239" s="29">
        <f t="shared" si="225"/>
        <v>2160</v>
      </c>
      <c r="T239" s="29">
        <f t="shared" si="226"/>
        <v>2160</v>
      </c>
      <c r="U239" s="12"/>
    </row>
    <row r="240" spans="1:25" customFormat="1" ht="12.75">
      <c r="A240" s="44">
        <v>897</v>
      </c>
      <c r="B240" s="88" t="s">
        <v>506</v>
      </c>
      <c r="C240" s="54" t="s">
        <v>507</v>
      </c>
      <c r="D240" s="56">
        <v>2570</v>
      </c>
      <c r="E240" s="27">
        <v>2570</v>
      </c>
      <c r="F240" s="28">
        <f t="shared" si="220"/>
        <v>2570</v>
      </c>
      <c r="G240" s="114"/>
      <c r="H240" s="166">
        <f t="shared" si="227"/>
        <v>2570</v>
      </c>
      <c r="I240" s="179">
        <f t="shared" si="233"/>
        <v>2827.0000000000005</v>
      </c>
      <c r="J240" s="187">
        <f t="shared" si="234"/>
        <v>3212.5</v>
      </c>
      <c r="K240" s="29">
        <f t="shared" si="221"/>
        <v>2570</v>
      </c>
      <c r="L240" s="30">
        <f t="shared" si="222"/>
        <v>2570</v>
      </c>
      <c r="M240" s="29">
        <f t="shared" si="223"/>
        <v>2570</v>
      </c>
      <c r="N240" s="56">
        <v>3765</v>
      </c>
      <c r="O240" s="29">
        <v>3765</v>
      </c>
      <c r="P240" s="27">
        <f t="shared" si="229"/>
        <v>3765</v>
      </c>
      <c r="Q240" s="29">
        <f t="shared" si="230"/>
        <v>3765</v>
      </c>
      <c r="R240" s="29">
        <f t="shared" si="224"/>
        <v>3765</v>
      </c>
      <c r="S240" s="29">
        <f t="shared" si="225"/>
        <v>3765</v>
      </c>
      <c r="T240" s="29">
        <f t="shared" si="226"/>
        <v>3765</v>
      </c>
      <c r="U240" s="12"/>
    </row>
    <row r="241" spans="1:25" s="63" customFormat="1" ht="14.25" customHeight="1">
      <c r="A241" s="292" t="s">
        <v>508</v>
      </c>
      <c r="B241" s="293"/>
      <c r="C241" s="293"/>
      <c r="D241" s="293"/>
      <c r="E241" s="293"/>
      <c r="F241" s="293"/>
      <c r="G241" s="293"/>
      <c r="H241" s="293"/>
      <c r="I241" s="293"/>
      <c r="J241" s="293"/>
      <c r="K241" s="293"/>
      <c r="L241" s="293"/>
      <c r="M241" s="293"/>
      <c r="N241" s="293"/>
      <c r="O241" s="293"/>
      <c r="P241" s="293"/>
      <c r="Q241" s="293"/>
      <c r="R241" s="293"/>
      <c r="S241" s="293"/>
      <c r="T241" s="294"/>
      <c r="U241" s="62"/>
    </row>
    <row r="242" spans="1:25" ht="12.75">
      <c r="A242" s="44">
        <v>900</v>
      </c>
      <c r="B242" s="88" t="s">
        <v>509</v>
      </c>
      <c r="C242" s="46" t="s">
        <v>510</v>
      </c>
      <c r="D242" s="83">
        <v>9805</v>
      </c>
      <c r="E242" s="27">
        <v>9805</v>
      </c>
      <c r="F242" s="28">
        <f t="shared" si="220"/>
        <v>9805</v>
      </c>
      <c r="G242" s="156"/>
      <c r="H242" s="168"/>
      <c r="I242" s="179"/>
      <c r="J242" s="187"/>
      <c r="K242" s="94"/>
      <c r="L242" s="30">
        <f>E242</f>
        <v>9805</v>
      </c>
      <c r="M242" s="42"/>
      <c r="N242" s="32">
        <v>12785</v>
      </c>
      <c r="O242" s="29">
        <v>13352.003837999997</v>
      </c>
      <c r="P242" s="29">
        <f>O242</f>
        <v>13352.003837999997</v>
      </c>
      <c r="Q242" s="29">
        <f>O242</f>
        <v>13352.003837999997</v>
      </c>
      <c r="R242" s="29"/>
      <c r="S242" s="29">
        <f t="shared" ref="S242:S250" si="235">O242</f>
        <v>13352.003837999997</v>
      </c>
      <c r="T242" s="31">
        <f t="shared" ref="T242:T250" si="236">O242</f>
        <v>13352.003837999997</v>
      </c>
      <c r="U242" s="12"/>
      <c r="W242" s="3"/>
      <c r="X242" s="3"/>
      <c r="Y242" s="3"/>
    </row>
    <row r="243" spans="1:25" ht="12.75">
      <c r="A243" s="44">
        <v>901</v>
      </c>
      <c r="B243" s="88" t="s">
        <v>511</v>
      </c>
      <c r="C243" s="46" t="s">
        <v>512</v>
      </c>
      <c r="D243" s="83">
        <v>14720</v>
      </c>
      <c r="E243" s="27">
        <v>14720</v>
      </c>
      <c r="F243" s="28">
        <f t="shared" si="220"/>
        <v>14720</v>
      </c>
      <c r="G243" s="156"/>
      <c r="H243" s="168"/>
      <c r="I243" s="179"/>
      <c r="J243" s="187"/>
      <c r="K243" s="94"/>
      <c r="L243" s="30">
        <f t="shared" ref="L243:L250" si="237">E243</f>
        <v>14720</v>
      </c>
      <c r="M243" s="42"/>
      <c r="N243" s="32">
        <v>19200</v>
      </c>
      <c r="O243" s="29">
        <v>20048.507459999997</v>
      </c>
      <c r="P243" s="29">
        <f t="shared" ref="P243:P250" si="238">O243</f>
        <v>20048.507459999997</v>
      </c>
      <c r="Q243" s="29">
        <f t="shared" ref="Q243:Q250" si="239">O243</f>
        <v>20048.507459999997</v>
      </c>
      <c r="R243" s="29"/>
      <c r="S243" s="29">
        <f t="shared" si="235"/>
        <v>20048.507459999997</v>
      </c>
      <c r="T243" s="31">
        <f t="shared" si="236"/>
        <v>20048.507459999997</v>
      </c>
      <c r="U243" s="12"/>
      <c r="W243" s="3"/>
      <c r="X243" s="3"/>
      <c r="Y243" s="3"/>
    </row>
    <row r="244" spans="1:25" ht="12.75">
      <c r="A244" s="44">
        <v>902</v>
      </c>
      <c r="B244" s="88" t="s">
        <v>513</v>
      </c>
      <c r="C244" s="47" t="s">
        <v>514</v>
      </c>
      <c r="D244" s="83">
        <v>18310</v>
      </c>
      <c r="E244" s="27">
        <v>18310</v>
      </c>
      <c r="F244" s="28">
        <f t="shared" si="220"/>
        <v>18310</v>
      </c>
      <c r="G244" s="156"/>
      <c r="H244" s="168"/>
      <c r="I244" s="179"/>
      <c r="J244" s="187"/>
      <c r="K244" s="94"/>
      <c r="L244" s="30">
        <f t="shared" si="237"/>
        <v>18310</v>
      </c>
      <c r="M244" s="42"/>
      <c r="N244" s="32">
        <v>24065</v>
      </c>
      <c r="O244" s="29">
        <v>25112.428100999994</v>
      </c>
      <c r="P244" s="29">
        <f t="shared" si="238"/>
        <v>25112.428100999994</v>
      </c>
      <c r="Q244" s="29">
        <f t="shared" si="239"/>
        <v>25112.428100999994</v>
      </c>
      <c r="R244" s="29"/>
      <c r="S244" s="29">
        <f t="shared" si="235"/>
        <v>25112.428100999994</v>
      </c>
      <c r="T244" s="31">
        <f t="shared" si="236"/>
        <v>25112.428100999994</v>
      </c>
      <c r="U244" s="12"/>
      <c r="W244" s="3"/>
      <c r="X244" s="3"/>
      <c r="Y244" s="3"/>
    </row>
    <row r="245" spans="1:25" ht="12.75">
      <c r="A245" s="44">
        <v>903</v>
      </c>
      <c r="B245" s="88" t="s">
        <v>515</v>
      </c>
      <c r="C245" s="47" t="s">
        <v>516</v>
      </c>
      <c r="D245" s="83">
        <v>21575</v>
      </c>
      <c r="E245" s="27">
        <v>21575</v>
      </c>
      <c r="F245" s="28">
        <f t="shared" si="220"/>
        <v>21575</v>
      </c>
      <c r="G245" s="156"/>
      <c r="H245" s="168"/>
      <c r="I245" s="179"/>
      <c r="J245" s="187"/>
      <c r="K245" s="94"/>
      <c r="L245" s="30">
        <f t="shared" si="237"/>
        <v>21575</v>
      </c>
      <c r="M245" s="42"/>
      <c r="N245" s="32">
        <v>28480</v>
      </c>
      <c r="O245" s="29">
        <v>29706.967646999998</v>
      </c>
      <c r="P245" s="29">
        <f t="shared" si="238"/>
        <v>29706.967646999998</v>
      </c>
      <c r="Q245" s="29">
        <f t="shared" si="239"/>
        <v>29706.967646999998</v>
      </c>
      <c r="R245" s="29"/>
      <c r="S245" s="29">
        <f t="shared" si="235"/>
        <v>29706.967646999998</v>
      </c>
      <c r="T245" s="31">
        <f t="shared" si="236"/>
        <v>29706.967646999998</v>
      </c>
      <c r="U245" s="12"/>
      <c r="W245" s="3"/>
      <c r="X245" s="3"/>
      <c r="Y245" s="3"/>
    </row>
    <row r="246" spans="1:25" ht="12.75">
      <c r="A246" s="44">
        <v>904</v>
      </c>
      <c r="B246" s="88" t="s">
        <v>517</v>
      </c>
      <c r="C246" s="47" t="s">
        <v>518</v>
      </c>
      <c r="D246" s="83">
        <v>26730</v>
      </c>
      <c r="E246" s="27">
        <v>26730</v>
      </c>
      <c r="F246" s="28">
        <f t="shared" si="220"/>
        <v>26730</v>
      </c>
      <c r="G246" s="156"/>
      <c r="H246" s="168"/>
      <c r="I246" s="179"/>
      <c r="J246" s="187"/>
      <c r="K246" s="94"/>
      <c r="L246" s="30">
        <f t="shared" si="237"/>
        <v>26730</v>
      </c>
      <c r="M246" s="42"/>
      <c r="N246" s="32">
        <v>35450</v>
      </c>
      <c r="O246" s="29">
        <v>36969.965693999999</v>
      </c>
      <c r="P246" s="29">
        <f t="shared" si="238"/>
        <v>36969.965693999999</v>
      </c>
      <c r="Q246" s="29">
        <f t="shared" si="239"/>
        <v>36969.965693999999</v>
      </c>
      <c r="R246" s="29"/>
      <c r="S246" s="29">
        <f t="shared" si="235"/>
        <v>36969.965693999999</v>
      </c>
      <c r="T246" s="31">
        <f t="shared" si="236"/>
        <v>36969.965693999999</v>
      </c>
      <c r="U246" s="12"/>
      <c r="W246" s="3"/>
      <c r="X246" s="3"/>
      <c r="Y246" s="3"/>
    </row>
    <row r="247" spans="1:25" ht="12.75">
      <c r="A247" s="44">
        <v>905</v>
      </c>
      <c r="B247" s="88" t="s">
        <v>519</v>
      </c>
      <c r="C247" s="47" t="s">
        <v>520</v>
      </c>
      <c r="D247" s="83">
        <v>20755</v>
      </c>
      <c r="E247" s="27">
        <v>20755</v>
      </c>
      <c r="F247" s="28">
        <f t="shared" si="220"/>
        <v>20755</v>
      </c>
      <c r="G247" s="156"/>
      <c r="H247" s="168"/>
      <c r="I247" s="179"/>
      <c r="J247" s="187"/>
      <c r="K247" s="94"/>
      <c r="L247" s="30">
        <f t="shared" si="237"/>
        <v>20755</v>
      </c>
      <c r="M247" s="42"/>
      <c r="N247" s="32">
        <v>26750</v>
      </c>
      <c r="O247" s="29">
        <v>27967.560002999995</v>
      </c>
      <c r="P247" s="29">
        <f t="shared" si="238"/>
        <v>27967.560002999995</v>
      </c>
      <c r="Q247" s="29">
        <f t="shared" si="239"/>
        <v>27967.560002999995</v>
      </c>
      <c r="R247" s="29"/>
      <c r="S247" s="29">
        <f t="shared" si="235"/>
        <v>27967.560002999995</v>
      </c>
      <c r="T247" s="31">
        <f t="shared" si="236"/>
        <v>27967.560002999995</v>
      </c>
      <c r="U247" s="12"/>
      <c r="W247" s="3"/>
      <c r="X247" s="3"/>
      <c r="Y247" s="3"/>
    </row>
    <row r="248" spans="1:25" ht="12.75">
      <c r="A248" s="44">
        <v>906</v>
      </c>
      <c r="B248" s="88" t="s">
        <v>521</v>
      </c>
      <c r="C248" s="47" t="s">
        <v>522</v>
      </c>
      <c r="D248" s="83">
        <v>24345</v>
      </c>
      <c r="E248" s="27">
        <v>24345</v>
      </c>
      <c r="F248" s="28">
        <f t="shared" si="220"/>
        <v>24345</v>
      </c>
      <c r="G248" s="156"/>
      <c r="H248" s="168"/>
      <c r="I248" s="179"/>
      <c r="J248" s="187"/>
      <c r="K248" s="94"/>
      <c r="L248" s="30">
        <f t="shared" si="237"/>
        <v>24345</v>
      </c>
      <c r="M248" s="42"/>
      <c r="N248" s="32">
        <v>31610</v>
      </c>
      <c r="O248" s="29">
        <v>33027.16449599999</v>
      </c>
      <c r="P248" s="29">
        <f t="shared" si="238"/>
        <v>33027.16449599999</v>
      </c>
      <c r="Q248" s="29">
        <f t="shared" si="239"/>
        <v>33027.16449599999</v>
      </c>
      <c r="R248" s="29"/>
      <c r="S248" s="29">
        <f t="shared" si="235"/>
        <v>33027.16449599999</v>
      </c>
      <c r="T248" s="31">
        <f t="shared" si="236"/>
        <v>33027.16449599999</v>
      </c>
      <c r="U248" s="12"/>
      <c r="W248" s="3"/>
      <c r="X248" s="3"/>
      <c r="Y248" s="3"/>
    </row>
    <row r="249" spans="1:25" ht="12.75">
      <c r="A249" s="44">
        <v>907</v>
      </c>
      <c r="B249" s="88" t="s">
        <v>523</v>
      </c>
      <c r="C249" s="50" t="s">
        <v>524</v>
      </c>
      <c r="D249" s="83">
        <v>27935</v>
      </c>
      <c r="E249" s="27">
        <v>27935</v>
      </c>
      <c r="F249" s="28">
        <f t="shared" si="220"/>
        <v>27935</v>
      </c>
      <c r="G249" s="156"/>
      <c r="H249" s="168"/>
      <c r="I249" s="179"/>
      <c r="J249" s="187"/>
      <c r="K249" s="94"/>
      <c r="L249" s="30">
        <f t="shared" si="237"/>
        <v>27935</v>
      </c>
      <c r="M249" s="42"/>
      <c r="N249" s="32">
        <v>36475</v>
      </c>
      <c r="O249" s="29">
        <v>38091.085136999995</v>
      </c>
      <c r="P249" s="29">
        <f t="shared" si="238"/>
        <v>38091.085136999995</v>
      </c>
      <c r="Q249" s="29">
        <f t="shared" si="239"/>
        <v>38091.085136999995</v>
      </c>
      <c r="R249" s="29"/>
      <c r="S249" s="29">
        <f t="shared" si="235"/>
        <v>38091.085136999995</v>
      </c>
      <c r="T249" s="31">
        <f t="shared" si="236"/>
        <v>38091.085136999995</v>
      </c>
      <c r="U249" s="12"/>
      <c r="W249" s="3"/>
      <c r="X249" s="3"/>
      <c r="Y249" s="3"/>
    </row>
    <row r="250" spans="1:25" ht="14.25" customHeight="1" thickBot="1">
      <c r="A250" s="44">
        <v>908</v>
      </c>
      <c r="B250" s="88" t="s">
        <v>525</v>
      </c>
      <c r="C250" s="68" t="s">
        <v>526</v>
      </c>
      <c r="D250" s="83">
        <v>33645</v>
      </c>
      <c r="E250" s="76">
        <v>33645</v>
      </c>
      <c r="F250" s="28">
        <f t="shared" si="220"/>
        <v>33645</v>
      </c>
      <c r="G250" s="156"/>
      <c r="H250" s="168"/>
      <c r="I250" s="179"/>
      <c r="J250" s="187"/>
      <c r="K250" s="94"/>
      <c r="L250" s="30">
        <f t="shared" si="237"/>
        <v>33645</v>
      </c>
      <c r="M250" s="42"/>
      <c r="N250" s="95">
        <v>44185</v>
      </c>
      <c r="O250" s="96">
        <v>46112.646194999994</v>
      </c>
      <c r="P250" s="29">
        <f t="shared" si="238"/>
        <v>46112.646194999994</v>
      </c>
      <c r="Q250" s="29">
        <f t="shared" si="239"/>
        <v>46112.646194999994</v>
      </c>
      <c r="R250" s="29"/>
      <c r="S250" s="29">
        <f t="shared" si="235"/>
        <v>46112.646194999994</v>
      </c>
      <c r="T250" s="31">
        <f t="shared" si="236"/>
        <v>46112.646194999994</v>
      </c>
      <c r="U250" s="12"/>
      <c r="W250" s="3"/>
      <c r="X250" s="3"/>
      <c r="Y250" s="3"/>
    </row>
    <row r="251" spans="1:25" ht="15" customHeight="1">
      <c r="A251" s="295" t="s">
        <v>527</v>
      </c>
      <c r="B251" s="296"/>
      <c r="C251" s="296"/>
      <c r="D251" s="296"/>
      <c r="E251" s="296"/>
      <c r="F251" s="296"/>
      <c r="G251" s="296"/>
      <c r="H251" s="296"/>
      <c r="I251" s="296"/>
      <c r="J251" s="296"/>
      <c r="K251" s="296"/>
      <c r="L251" s="296"/>
      <c r="M251" s="296"/>
      <c r="N251" s="296"/>
      <c r="O251" s="296"/>
      <c r="P251" s="296"/>
      <c r="Q251" s="296"/>
      <c r="R251" s="296"/>
      <c r="S251" s="296"/>
      <c r="T251" s="297"/>
      <c r="U251" s="12"/>
      <c r="W251" s="3"/>
      <c r="X251" s="3"/>
      <c r="Y251" s="3"/>
    </row>
    <row r="252" spans="1:25" ht="12.75" customHeight="1">
      <c r="A252" s="44">
        <v>921</v>
      </c>
      <c r="B252" s="97" t="s">
        <v>528</v>
      </c>
      <c r="C252" s="51" t="s">
        <v>529</v>
      </c>
      <c r="D252" s="98">
        <v>1290</v>
      </c>
      <c r="E252" s="27">
        <f>E140</f>
        <v>6723.8853300000001</v>
      </c>
      <c r="F252" s="28"/>
      <c r="G252" s="156"/>
      <c r="H252" s="169"/>
      <c r="I252" s="179"/>
      <c r="J252" s="187"/>
      <c r="K252" s="99"/>
      <c r="L252" s="30"/>
      <c r="M252" s="100"/>
      <c r="N252" s="98">
        <v>1290</v>
      </c>
      <c r="O252" s="27">
        <f>O140</f>
        <v>10564.851266999998</v>
      </c>
      <c r="P252" s="27"/>
      <c r="Q252" s="29"/>
      <c r="R252" s="29"/>
      <c r="S252" s="29"/>
      <c r="T252" s="31"/>
      <c r="U252" s="12"/>
      <c r="W252" s="3"/>
      <c r="X252" s="3"/>
      <c r="Y252" s="3"/>
    </row>
    <row r="253" spans="1:25" ht="12.75" customHeight="1">
      <c r="A253" s="44" t="s">
        <v>530</v>
      </c>
      <c r="B253" s="97" t="s">
        <v>531</v>
      </c>
      <c r="C253" s="47" t="s">
        <v>532</v>
      </c>
      <c r="D253" s="98">
        <v>1290</v>
      </c>
      <c r="E253" s="27">
        <f>E141</f>
        <v>6904.0367099999994</v>
      </c>
      <c r="F253" s="28"/>
      <c r="G253" s="156"/>
      <c r="H253" s="169"/>
      <c r="I253" s="179"/>
      <c r="J253" s="187"/>
      <c r="K253" s="99"/>
      <c r="L253" s="30"/>
      <c r="M253" s="100"/>
      <c r="N253" s="98">
        <v>1290</v>
      </c>
      <c r="O253" s="27">
        <f>O141</f>
        <v>10748.287557</v>
      </c>
      <c r="P253" s="27"/>
      <c r="Q253" s="29"/>
      <c r="R253" s="29"/>
      <c r="S253" s="29"/>
      <c r="T253" s="31"/>
      <c r="U253" s="12"/>
      <c r="W253" s="3"/>
      <c r="X253" s="3"/>
      <c r="Y253" s="3"/>
    </row>
    <row r="254" spans="1:25" ht="12.75" customHeight="1">
      <c r="A254" s="44" t="s">
        <v>533</v>
      </c>
      <c r="B254" s="97" t="s">
        <v>534</v>
      </c>
      <c r="C254" s="47" t="s">
        <v>535</v>
      </c>
      <c r="D254" s="98">
        <v>1290</v>
      </c>
      <c r="E254" s="27">
        <f>E142</f>
        <v>7791.0173279999999</v>
      </c>
      <c r="F254" s="28"/>
      <c r="G254" s="156"/>
      <c r="H254" s="169"/>
      <c r="I254" s="179"/>
      <c r="J254" s="187"/>
      <c r="K254" s="99"/>
      <c r="L254" s="30"/>
      <c r="M254" s="100"/>
      <c r="N254" s="98">
        <v>1290</v>
      </c>
      <c r="O254" s="27">
        <f>O142</f>
        <v>12543.805124999997</v>
      </c>
      <c r="P254" s="27"/>
      <c r="Q254" s="29"/>
      <c r="R254" s="29"/>
      <c r="S254" s="29"/>
      <c r="T254" s="31"/>
      <c r="U254" s="12"/>
      <c r="V254" s="101"/>
      <c r="W254" s="102"/>
      <c r="X254" s="102"/>
      <c r="Y254" s="103"/>
    </row>
    <row r="255" spans="1:25" ht="12.75" customHeight="1">
      <c r="A255" s="44">
        <v>922</v>
      </c>
      <c r="B255" s="97" t="s">
        <v>536</v>
      </c>
      <c r="C255" s="47" t="s">
        <v>537</v>
      </c>
      <c r="D255" s="98">
        <v>1660</v>
      </c>
      <c r="E255" s="27">
        <f>E140</f>
        <v>6723.8853300000001</v>
      </c>
      <c r="F255" s="28"/>
      <c r="G255" s="156"/>
      <c r="H255" s="169"/>
      <c r="I255" s="179"/>
      <c r="J255" s="187"/>
      <c r="K255" s="99"/>
      <c r="L255" s="30"/>
      <c r="M255" s="100"/>
      <c r="N255" s="98">
        <v>1660</v>
      </c>
      <c r="O255" s="27">
        <f>O140</f>
        <v>10564.851266999998</v>
      </c>
      <c r="P255" s="27"/>
      <c r="Q255" s="29"/>
      <c r="R255" s="29"/>
      <c r="S255" s="29"/>
      <c r="T255" s="31"/>
      <c r="U255" s="12"/>
      <c r="W255" s="3"/>
      <c r="X255" s="3"/>
      <c r="Y255" s="3"/>
    </row>
    <row r="256" spans="1:25" ht="12.75" customHeight="1">
      <c r="A256" s="44" t="s">
        <v>538</v>
      </c>
      <c r="B256" s="97" t="s">
        <v>539</v>
      </c>
      <c r="C256" s="47" t="s">
        <v>540</v>
      </c>
      <c r="D256" s="98">
        <v>1660</v>
      </c>
      <c r="E256" s="27">
        <f>E141</f>
        <v>6904.0367099999994</v>
      </c>
      <c r="F256" s="28"/>
      <c r="G256" s="156"/>
      <c r="H256" s="169"/>
      <c r="I256" s="179"/>
      <c r="J256" s="187"/>
      <c r="K256" s="99"/>
      <c r="L256" s="30"/>
      <c r="M256" s="100"/>
      <c r="N256" s="98">
        <v>1660</v>
      </c>
      <c r="O256" s="27">
        <f>O141</f>
        <v>10748.287557</v>
      </c>
      <c r="P256" s="27"/>
      <c r="Q256" s="29"/>
      <c r="R256" s="29"/>
      <c r="S256" s="29"/>
      <c r="T256" s="31"/>
      <c r="U256" s="12"/>
      <c r="W256" s="3"/>
      <c r="X256" s="3"/>
      <c r="Y256" s="3"/>
    </row>
    <row r="257" spans="1:26" ht="12.75" customHeight="1">
      <c r="A257" s="44" t="s">
        <v>541</v>
      </c>
      <c r="B257" s="97" t="s">
        <v>542</v>
      </c>
      <c r="C257" s="47" t="s">
        <v>543</v>
      </c>
      <c r="D257" s="98">
        <v>1660</v>
      </c>
      <c r="E257" s="27">
        <f>E142</f>
        <v>7791.0173279999999</v>
      </c>
      <c r="F257" s="28"/>
      <c r="G257" s="156"/>
      <c r="H257" s="169"/>
      <c r="I257" s="179"/>
      <c r="J257" s="187"/>
      <c r="K257" s="99"/>
      <c r="L257" s="30"/>
      <c r="M257" s="100"/>
      <c r="N257" s="98">
        <v>1660</v>
      </c>
      <c r="O257" s="27">
        <f>O142</f>
        <v>12543.805124999997</v>
      </c>
      <c r="P257" s="27"/>
      <c r="Q257" s="29"/>
      <c r="R257" s="29"/>
      <c r="S257" s="29"/>
      <c r="T257" s="31"/>
      <c r="U257" s="12"/>
      <c r="W257" s="3"/>
      <c r="X257" s="3"/>
      <c r="Y257" s="3"/>
    </row>
    <row r="258" spans="1:26" ht="12.75" customHeight="1">
      <c r="A258" s="44">
        <v>925</v>
      </c>
      <c r="B258" s="97" t="s">
        <v>544</v>
      </c>
      <c r="C258" s="47" t="s">
        <v>545</v>
      </c>
      <c r="D258" s="98">
        <v>4855</v>
      </c>
      <c r="E258" s="27">
        <f>E75+E77</f>
        <v>7880.7987999999996</v>
      </c>
      <c r="F258" s="28"/>
      <c r="G258" s="156"/>
      <c r="H258" s="169"/>
      <c r="I258" s="179"/>
      <c r="J258" s="187"/>
      <c r="K258" s="99"/>
      <c r="L258" s="30"/>
      <c r="M258" s="100"/>
      <c r="N258" s="98">
        <v>5880</v>
      </c>
      <c r="O258" s="27">
        <f>O75+O77</f>
        <v>9715.621522999998</v>
      </c>
      <c r="P258" s="27"/>
      <c r="Q258" s="29"/>
      <c r="R258" s="29"/>
      <c r="S258" s="29"/>
      <c r="T258" s="31"/>
      <c r="U258" s="12"/>
      <c r="W258" s="3"/>
      <c r="X258" s="104"/>
      <c r="Y258" s="3"/>
    </row>
    <row r="259" spans="1:26" ht="12.75" customHeight="1">
      <c r="A259" s="44" t="s">
        <v>546</v>
      </c>
      <c r="B259" s="97" t="s">
        <v>547</v>
      </c>
      <c r="C259" s="47" t="s">
        <v>548</v>
      </c>
      <c r="D259" s="98">
        <v>4855</v>
      </c>
      <c r="E259" s="27">
        <f>E76+E77</f>
        <v>8834.5414000000001</v>
      </c>
      <c r="F259" s="28"/>
      <c r="G259" s="156"/>
      <c r="H259" s="169"/>
      <c r="I259" s="179"/>
      <c r="J259" s="187"/>
      <c r="K259" s="99"/>
      <c r="L259" s="30"/>
      <c r="M259" s="100"/>
      <c r="N259" s="98">
        <v>5880</v>
      </c>
      <c r="O259" s="27">
        <f>O76+O77</f>
        <v>10669.621522999998</v>
      </c>
      <c r="P259" s="27"/>
      <c r="Q259" s="29"/>
      <c r="R259" s="29"/>
      <c r="S259" s="29"/>
      <c r="T259" s="31"/>
      <c r="U259" s="12"/>
      <c r="W259" s="3"/>
      <c r="X259" s="3"/>
      <c r="Y259" s="3"/>
    </row>
    <row r="260" spans="1:26" ht="12.75" customHeight="1">
      <c r="A260" s="44">
        <v>926</v>
      </c>
      <c r="B260" s="97" t="s">
        <v>549</v>
      </c>
      <c r="C260" s="47" t="s">
        <v>550</v>
      </c>
      <c r="D260" s="98">
        <v>7230</v>
      </c>
      <c r="E260" s="27">
        <f>E191+E204</f>
        <v>11167.266131999999</v>
      </c>
      <c r="F260" s="28"/>
      <c r="G260" s="156"/>
      <c r="H260" s="169"/>
      <c r="I260" s="179"/>
      <c r="J260" s="187"/>
      <c r="K260" s="99"/>
      <c r="L260" s="30"/>
      <c r="M260" s="100"/>
      <c r="N260" s="98">
        <v>8515</v>
      </c>
      <c r="O260" s="27">
        <f>O191+O204</f>
        <v>15017.282053999998</v>
      </c>
      <c r="P260" s="27"/>
      <c r="Q260" s="29"/>
      <c r="R260" s="29"/>
      <c r="S260" s="29"/>
      <c r="T260" s="31"/>
      <c r="U260" s="12"/>
      <c r="V260" s="3" t="s">
        <v>551</v>
      </c>
      <c r="W260" s="3"/>
      <c r="X260" s="3"/>
      <c r="Y260" s="3" t="s">
        <v>552</v>
      </c>
    </row>
    <row r="261" spans="1:26" ht="12.75" customHeight="1">
      <c r="A261" s="44" t="s">
        <v>553</v>
      </c>
      <c r="B261" s="97" t="s">
        <v>554</v>
      </c>
      <c r="C261" s="47" t="s">
        <v>555</v>
      </c>
      <c r="D261" s="98">
        <v>7230</v>
      </c>
      <c r="E261" s="27">
        <f>E192+E205</f>
        <v>12855.390534</v>
      </c>
      <c r="F261" s="28"/>
      <c r="G261" s="156"/>
      <c r="H261" s="169"/>
      <c r="I261" s="179"/>
      <c r="J261" s="187"/>
      <c r="K261" s="99"/>
      <c r="L261" s="30"/>
      <c r="M261" s="100"/>
      <c r="N261" s="98">
        <v>8515</v>
      </c>
      <c r="O261" s="27">
        <f>O192+O205</f>
        <v>17758.906372999998</v>
      </c>
      <c r="P261" s="27"/>
      <c r="Q261" s="29"/>
      <c r="R261" s="29"/>
      <c r="S261" s="29"/>
      <c r="T261" s="31"/>
      <c r="U261" s="12"/>
      <c r="V261" s="3" t="s">
        <v>556</v>
      </c>
      <c r="W261" s="4">
        <f>N47/45*60</f>
        <v>3213.3333333333335</v>
      </c>
      <c r="X261" s="3">
        <v>3250</v>
      </c>
      <c r="Y261" s="3">
        <f>54*60</f>
        <v>3240</v>
      </c>
    </row>
    <row r="262" spans="1:26" ht="12.75" customHeight="1">
      <c r="A262" s="44">
        <v>928</v>
      </c>
      <c r="B262" s="97" t="s">
        <v>557</v>
      </c>
      <c r="C262" s="47" t="s">
        <v>558</v>
      </c>
      <c r="D262" s="98">
        <v>2375</v>
      </c>
      <c r="E262" s="27">
        <f>E75+E77</f>
        <v>7880.7987999999996</v>
      </c>
      <c r="F262" s="28"/>
      <c r="G262" s="156"/>
      <c r="H262" s="169"/>
      <c r="I262" s="179"/>
      <c r="J262" s="187"/>
      <c r="K262" s="99"/>
      <c r="L262" s="30"/>
      <c r="M262" s="100"/>
      <c r="N262" s="98">
        <v>2635</v>
      </c>
      <c r="O262" s="27">
        <f>O75+O77</f>
        <v>9715.621522999998</v>
      </c>
      <c r="P262" s="27"/>
      <c r="Q262" s="29"/>
      <c r="R262" s="29"/>
      <c r="S262" s="29"/>
      <c r="T262" s="31"/>
      <c r="U262" s="12"/>
      <c r="V262" s="3" t="s">
        <v>559</v>
      </c>
      <c r="W262" s="7">
        <f>E47/45*60</f>
        <v>2453.333333333333</v>
      </c>
      <c r="X262" s="3">
        <v>2500</v>
      </c>
      <c r="Y262" s="3">
        <f>42*60</f>
        <v>2520</v>
      </c>
    </row>
    <row r="263" spans="1:26" ht="12.75" customHeight="1">
      <c r="A263" s="44" t="s">
        <v>560</v>
      </c>
      <c r="B263" s="97" t="s">
        <v>561</v>
      </c>
      <c r="C263" s="47" t="s">
        <v>562</v>
      </c>
      <c r="D263" s="98">
        <v>2375</v>
      </c>
      <c r="E263" s="27">
        <f>E76+E77</f>
        <v>8834.5414000000001</v>
      </c>
      <c r="F263" s="28"/>
      <c r="G263" s="156"/>
      <c r="H263" s="169"/>
      <c r="I263" s="179"/>
      <c r="J263" s="187"/>
      <c r="K263" s="99"/>
      <c r="L263" s="30"/>
      <c r="M263" s="100"/>
      <c r="N263" s="98">
        <v>2635</v>
      </c>
      <c r="O263" s="27">
        <f>O76+O77</f>
        <v>10669.621522999998</v>
      </c>
      <c r="P263" s="27"/>
      <c r="Q263" s="29"/>
      <c r="R263" s="29"/>
      <c r="S263" s="29"/>
      <c r="T263" s="31"/>
      <c r="U263" s="12"/>
      <c r="V263" s="3" t="s">
        <v>563</v>
      </c>
      <c r="W263" s="104">
        <f>W262*55%</f>
        <v>1349.3333333333333</v>
      </c>
      <c r="X263" s="3">
        <v>1350</v>
      </c>
      <c r="Y263" s="3">
        <f>23*60</f>
        <v>1380</v>
      </c>
    </row>
    <row r="264" spans="1:26" ht="12.75" customHeight="1">
      <c r="A264" s="44">
        <v>929</v>
      </c>
      <c r="B264" s="97" t="s">
        <v>564</v>
      </c>
      <c r="C264" s="47" t="s">
        <v>565</v>
      </c>
      <c r="D264" s="98">
        <v>4855</v>
      </c>
      <c r="E264" s="27">
        <f>E191+E204</f>
        <v>11167.266131999999</v>
      </c>
      <c r="F264" s="28"/>
      <c r="G264" s="156"/>
      <c r="H264" s="169"/>
      <c r="I264" s="179"/>
      <c r="J264" s="187"/>
      <c r="K264" s="99"/>
      <c r="L264" s="30"/>
      <c r="M264" s="100"/>
      <c r="N264" s="98">
        <v>5880</v>
      </c>
      <c r="O264" s="27">
        <f>O191+O204</f>
        <v>15017.282053999998</v>
      </c>
      <c r="P264" s="27"/>
      <c r="Q264" s="29"/>
      <c r="R264" s="29"/>
      <c r="S264" s="29"/>
      <c r="T264" s="31"/>
      <c r="U264" s="12"/>
      <c r="V264" t="s">
        <v>566</v>
      </c>
      <c r="W264" s="104">
        <f>W262*31%</f>
        <v>760.53333333333319</v>
      </c>
      <c r="X264" s="3">
        <v>750</v>
      </c>
      <c r="Y264" s="3">
        <f>13*60</f>
        <v>780</v>
      </c>
    </row>
    <row r="265" spans="1:26" ht="12.75" customHeight="1">
      <c r="A265" s="44" t="s">
        <v>567</v>
      </c>
      <c r="B265" s="97" t="s">
        <v>564</v>
      </c>
      <c r="C265" s="47" t="s">
        <v>568</v>
      </c>
      <c r="D265" s="98">
        <v>4855</v>
      </c>
      <c r="E265" s="27">
        <f>E192+E205</f>
        <v>12855.390534</v>
      </c>
      <c r="F265" s="28"/>
      <c r="G265" s="156"/>
      <c r="H265" s="169"/>
      <c r="I265" s="179"/>
      <c r="J265" s="187"/>
      <c r="K265" s="99"/>
      <c r="L265" s="30"/>
      <c r="M265" s="100"/>
      <c r="N265" s="98">
        <v>5880</v>
      </c>
      <c r="O265" s="27">
        <f>O192+O205</f>
        <v>17758.906372999998</v>
      </c>
      <c r="P265" s="27"/>
      <c r="Q265" s="29"/>
      <c r="R265" s="29"/>
      <c r="S265" s="29"/>
      <c r="T265" s="31"/>
      <c r="U265" s="12"/>
      <c r="X265" s="3"/>
      <c r="Y265" s="3"/>
    </row>
    <row r="266" spans="1:26" ht="12.75" customHeight="1">
      <c r="A266" s="44">
        <v>940</v>
      </c>
      <c r="B266" s="97" t="s">
        <v>569</v>
      </c>
      <c r="C266" s="47" t="s">
        <v>570</v>
      </c>
      <c r="D266" s="98">
        <v>12085</v>
      </c>
      <c r="E266" s="27">
        <f>E245</f>
        <v>21575</v>
      </c>
      <c r="F266" s="28"/>
      <c r="G266" s="156"/>
      <c r="H266" s="169"/>
      <c r="I266" s="179"/>
      <c r="J266" s="187"/>
      <c r="K266" s="99"/>
      <c r="L266" s="30"/>
      <c r="M266" s="100"/>
      <c r="N266" s="98">
        <v>14395</v>
      </c>
      <c r="O266" s="27">
        <f>O245</f>
        <v>29706.967646999998</v>
      </c>
      <c r="P266" s="27"/>
      <c r="Q266" s="29"/>
      <c r="R266" s="29"/>
      <c r="S266" s="29"/>
      <c r="T266" s="31"/>
      <c r="U266" s="12"/>
      <c r="V266" s="105"/>
      <c r="W266" s="105" t="s">
        <v>571</v>
      </c>
      <c r="X266" s="3"/>
      <c r="Y266" s="3"/>
    </row>
    <row r="267" spans="1:26" ht="12.75" customHeight="1">
      <c r="A267" s="44">
        <v>941</v>
      </c>
      <c r="B267" s="97" t="s">
        <v>572</v>
      </c>
      <c r="C267" s="47" t="s">
        <v>573</v>
      </c>
      <c r="D267" s="98">
        <v>7230</v>
      </c>
      <c r="E267" s="27">
        <f>E245</f>
        <v>21575</v>
      </c>
      <c r="F267" s="28"/>
      <c r="G267" s="156"/>
      <c r="H267" s="169"/>
      <c r="I267" s="179"/>
      <c r="J267" s="187"/>
      <c r="K267" s="99"/>
      <c r="L267" s="30"/>
      <c r="M267" s="100"/>
      <c r="N267" s="98">
        <v>8515</v>
      </c>
      <c r="O267" s="27">
        <f>O245</f>
        <v>29706.967646999998</v>
      </c>
      <c r="P267" s="27"/>
      <c r="Q267" s="29"/>
      <c r="R267" s="29"/>
      <c r="S267" s="29"/>
      <c r="T267" s="31"/>
      <c r="U267" s="12"/>
      <c r="V267" s="106">
        <v>2022</v>
      </c>
      <c r="W267" s="21">
        <v>2022</v>
      </c>
      <c r="X267" s="3"/>
      <c r="Y267" s="3"/>
    </row>
    <row r="268" spans="1:26" ht="12.75" customHeight="1">
      <c r="A268" s="298" t="s">
        <v>574</v>
      </c>
      <c r="B268" s="299"/>
      <c r="C268" s="299"/>
      <c r="D268" s="299"/>
      <c r="E268" s="299"/>
      <c r="F268" s="299"/>
      <c r="G268" s="299"/>
      <c r="H268" s="299"/>
      <c r="I268" s="299"/>
      <c r="J268" s="299"/>
      <c r="K268" s="299"/>
      <c r="L268" s="299"/>
      <c r="M268" s="299"/>
      <c r="N268" s="299"/>
      <c r="O268" s="299"/>
      <c r="P268" s="299"/>
      <c r="Q268" s="299"/>
      <c r="R268" s="299"/>
      <c r="S268" s="299"/>
      <c r="T268" s="300"/>
      <c r="U268" s="12"/>
      <c r="V268" s="107">
        <v>1.042</v>
      </c>
      <c r="W268" s="107">
        <v>1.0609999999999999</v>
      </c>
      <c r="X268" s="108"/>
      <c r="Y268" s="3"/>
    </row>
    <row r="269" spans="1:26" ht="12.75">
      <c r="A269" s="44" t="s">
        <v>575</v>
      </c>
      <c r="B269" s="45" t="s">
        <v>576</v>
      </c>
      <c r="C269" s="48" t="s">
        <v>577</v>
      </c>
      <c r="D269" s="83"/>
      <c r="E269" s="27">
        <v>2000</v>
      </c>
      <c r="F269" s="109">
        <v>2000</v>
      </c>
      <c r="G269" s="157"/>
      <c r="H269" s="170"/>
      <c r="I269" s="179"/>
      <c r="J269" s="187"/>
      <c r="K269" s="110"/>
      <c r="L269" s="29">
        <f>F269</f>
        <v>2000</v>
      </c>
      <c r="M269" s="111"/>
      <c r="N269" s="26"/>
      <c r="O269" s="29"/>
      <c r="P269" s="112"/>
      <c r="Q269" s="29"/>
      <c r="R269" s="29"/>
      <c r="S269" s="29"/>
      <c r="T269" s="31"/>
      <c r="U269" s="12"/>
      <c r="V269" s="27">
        <v>1046.5516923392158</v>
      </c>
      <c r="W269" s="29"/>
      <c r="X269" s="113"/>
      <c r="Y269" s="3"/>
    </row>
    <row r="270" spans="1:26" ht="12.75">
      <c r="A270" s="44" t="s">
        <v>578</v>
      </c>
      <c r="B270" s="45" t="s">
        <v>579</v>
      </c>
      <c r="C270" s="48" t="s">
        <v>580</v>
      </c>
      <c r="D270" s="83"/>
      <c r="E270" s="27">
        <f t="shared" ref="E270:E291" si="240">F270</f>
        <v>10225.806523992329</v>
      </c>
      <c r="F270" s="109">
        <f>V270*$V$268</f>
        <v>10225.806523992329</v>
      </c>
      <c r="G270" s="157"/>
      <c r="H270" s="166">
        <f>F270</f>
        <v>10225.806523992329</v>
      </c>
      <c r="I270" s="179"/>
      <c r="J270" s="187"/>
      <c r="K270" s="110"/>
      <c r="L270" s="29">
        <f t="shared" ref="L270" si="241">F270</f>
        <v>10225.806523992329</v>
      </c>
      <c r="M270" s="111"/>
      <c r="N270" s="26"/>
      <c r="O270" s="29">
        <f>P270</f>
        <v>10763.394074999998</v>
      </c>
      <c r="P270" s="29">
        <f>W270*$W$268</f>
        <v>10763.394074999998</v>
      </c>
      <c r="Q270" s="29">
        <f>P270</f>
        <v>10763.394074999998</v>
      </c>
      <c r="R270" s="29"/>
      <c r="S270" s="29"/>
      <c r="T270" s="31"/>
      <c r="U270" s="12"/>
      <c r="V270" s="27">
        <v>9813.6339001845772</v>
      </c>
      <c r="W270" s="29">
        <v>10144.574999999999</v>
      </c>
      <c r="X270" s="113"/>
      <c r="Y270" s="3"/>
    </row>
    <row r="271" spans="1:26" ht="12.75">
      <c r="A271" s="44" t="s">
        <v>581</v>
      </c>
      <c r="B271" s="45" t="s">
        <v>582</v>
      </c>
      <c r="C271" s="48" t="s">
        <v>583</v>
      </c>
      <c r="D271" s="83"/>
      <c r="E271" s="27">
        <f>$Y$262</f>
        <v>2520</v>
      </c>
      <c r="F271" s="109">
        <f>$Y$262</f>
        <v>2520</v>
      </c>
      <c r="G271" s="124"/>
      <c r="H271" s="171">
        <f t="shared" ref="H271:M271" si="242">$Y$262</f>
        <v>2520</v>
      </c>
      <c r="I271" s="181">
        <f t="shared" si="242"/>
        <v>2520</v>
      </c>
      <c r="J271" s="189">
        <f t="shared" si="242"/>
        <v>2520</v>
      </c>
      <c r="K271" s="27">
        <f t="shared" si="242"/>
        <v>2520</v>
      </c>
      <c r="L271" s="27">
        <f t="shared" si="242"/>
        <v>2520</v>
      </c>
      <c r="M271" s="27">
        <f t="shared" si="242"/>
        <v>2520</v>
      </c>
      <c r="N271" s="26"/>
      <c r="O271" s="29"/>
      <c r="P271" s="114"/>
      <c r="Q271" s="29"/>
      <c r="R271" s="29"/>
      <c r="S271" s="29"/>
      <c r="T271" s="31"/>
      <c r="U271" s="12"/>
      <c r="V271" s="27" t="s">
        <v>584</v>
      </c>
      <c r="W271" s="29"/>
      <c r="X271" s="113"/>
      <c r="Y271" s="4"/>
      <c r="Z271" s="4"/>
    </row>
    <row r="272" spans="1:26" ht="12.75">
      <c r="A272" s="44" t="s">
        <v>585</v>
      </c>
      <c r="B272" s="45" t="s">
        <v>586</v>
      </c>
      <c r="C272" s="48" t="s">
        <v>587</v>
      </c>
      <c r="D272" s="83"/>
      <c r="E272" s="27">
        <f>$Y$263</f>
        <v>1380</v>
      </c>
      <c r="F272" s="109">
        <f>$E$272</f>
        <v>1380</v>
      </c>
      <c r="G272" s="124"/>
      <c r="H272" s="171">
        <f t="shared" ref="H272:M272" si="243">$E$272</f>
        <v>1380</v>
      </c>
      <c r="I272" s="181">
        <f t="shared" si="243"/>
        <v>1380</v>
      </c>
      <c r="J272" s="189">
        <f t="shared" si="243"/>
        <v>1380</v>
      </c>
      <c r="K272" s="27">
        <f t="shared" si="243"/>
        <v>1380</v>
      </c>
      <c r="L272" s="27">
        <f t="shared" si="243"/>
        <v>1380</v>
      </c>
      <c r="M272" s="27">
        <f t="shared" si="243"/>
        <v>1380</v>
      </c>
      <c r="N272" s="26"/>
      <c r="O272" s="29"/>
      <c r="P272" s="114"/>
      <c r="Q272" s="29"/>
      <c r="R272" s="29"/>
      <c r="S272" s="29"/>
      <c r="T272" s="31"/>
      <c r="U272" s="12"/>
      <c r="V272" s="27"/>
      <c r="W272" s="29"/>
      <c r="X272" s="113"/>
      <c r="Y272" s="4"/>
      <c r="Z272" s="4"/>
    </row>
    <row r="273" spans="1:25" ht="12.75">
      <c r="A273" s="44" t="s">
        <v>588</v>
      </c>
      <c r="B273" s="45" t="s">
        <v>589</v>
      </c>
      <c r="C273" s="48" t="s">
        <v>590</v>
      </c>
      <c r="D273" s="83"/>
      <c r="E273" s="27">
        <f>$Y$264</f>
        <v>780</v>
      </c>
      <c r="F273" s="109">
        <f>$E$273</f>
        <v>780</v>
      </c>
      <c r="G273" s="124"/>
      <c r="H273" s="171"/>
      <c r="I273" s="181"/>
      <c r="J273" s="189"/>
      <c r="K273" s="27">
        <f t="shared" ref="K273:M273" si="244">$E$273</f>
        <v>780</v>
      </c>
      <c r="L273" s="27">
        <f t="shared" si="244"/>
        <v>780</v>
      </c>
      <c r="M273" s="27">
        <f t="shared" si="244"/>
        <v>780</v>
      </c>
      <c r="N273" s="26"/>
      <c r="O273" s="29"/>
      <c r="P273" s="114"/>
      <c r="Q273" s="29"/>
      <c r="R273" s="29"/>
      <c r="S273" s="29"/>
      <c r="T273" s="31"/>
      <c r="U273" s="12"/>
      <c r="V273" s="27"/>
      <c r="W273" s="29"/>
      <c r="X273" s="113"/>
      <c r="Y273" s="3"/>
    </row>
    <row r="274" spans="1:25" ht="12.75">
      <c r="A274" s="44" t="s">
        <v>591</v>
      </c>
      <c r="B274" s="45" t="s">
        <v>592</v>
      </c>
      <c r="C274" s="48" t="s">
        <v>593</v>
      </c>
      <c r="D274" s="83"/>
      <c r="E274" s="27"/>
      <c r="F274" s="109"/>
      <c r="G274" s="157"/>
      <c r="H274" s="166"/>
      <c r="I274" s="179">
        <f>$Y$261</f>
        <v>3240</v>
      </c>
      <c r="J274" s="187">
        <f>$Y$261</f>
        <v>3240</v>
      </c>
      <c r="K274" s="28"/>
      <c r="L274" s="30"/>
      <c r="M274" s="115"/>
      <c r="N274" s="26"/>
      <c r="O274" s="29">
        <f t="shared" ref="O274:T276" si="245">$Y$261</f>
        <v>3240</v>
      </c>
      <c r="P274" s="29">
        <f t="shared" si="245"/>
        <v>3240</v>
      </c>
      <c r="Q274" s="29">
        <f t="shared" si="245"/>
        <v>3240</v>
      </c>
      <c r="R274" s="29">
        <f t="shared" si="245"/>
        <v>3240</v>
      </c>
      <c r="S274" s="29">
        <f t="shared" si="245"/>
        <v>3240</v>
      </c>
      <c r="T274" s="29">
        <f t="shared" si="245"/>
        <v>3240</v>
      </c>
      <c r="U274" s="12"/>
      <c r="V274" s="27"/>
      <c r="W274" s="29"/>
      <c r="X274" s="113"/>
      <c r="Y274" s="3"/>
    </row>
    <row r="275" spans="1:25" ht="12.75">
      <c r="A275" s="44" t="s">
        <v>594</v>
      </c>
      <c r="B275" s="45" t="s">
        <v>595</v>
      </c>
      <c r="C275" s="48" t="s">
        <v>596</v>
      </c>
      <c r="D275" s="83"/>
      <c r="E275" s="27">
        <f>$E$271</f>
        <v>2520</v>
      </c>
      <c r="F275" s="109">
        <f>$E$271</f>
        <v>2520</v>
      </c>
      <c r="G275" s="157"/>
      <c r="H275" s="166">
        <f>F275</f>
        <v>2520</v>
      </c>
      <c r="I275" s="179">
        <f>F275</f>
        <v>2520</v>
      </c>
      <c r="J275" s="187">
        <f t="shared" ref="J275:J279" si="246">F275</f>
        <v>2520</v>
      </c>
      <c r="K275" s="28">
        <f>F275</f>
        <v>2520</v>
      </c>
      <c r="L275" s="30">
        <f>F275</f>
        <v>2520</v>
      </c>
      <c r="M275" s="115">
        <f t="shared" ref="M275:M279" si="247">F275</f>
        <v>2520</v>
      </c>
      <c r="N275" s="26"/>
      <c r="O275" s="29">
        <f t="shared" si="245"/>
        <v>3240</v>
      </c>
      <c r="P275" s="29">
        <f t="shared" si="245"/>
        <v>3240</v>
      </c>
      <c r="Q275" s="29">
        <f t="shared" si="245"/>
        <v>3240</v>
      </c>
      <c r="R275" s="29">
        <f>P275</f>
        <v>3240</v>
      </c>
      <c r="S275" s="29">
        <f>$Y$261</f>
        <v>3240</v>
      </c>
      <c r="T275" s="29">
        <f>$Y$261</f>
        <v>3240</v>
      </c>
      <c r="U275" s="12"/>
      <c r="V275" s="27"/>
      <c r="W275" s="29"/>
      <c r="X275" s="113"/>
      <c r="Y275" s="3"/>
    </row>
    <row r="276" spans="1:25" ht="12.75">
      <c r="A276" s="44" t="s">
        <v>597</v>
      </c>
      <c r="B276" s="45" t="s">
        <v>598</v>
      </c>
      <c r="C276" s="48" t="s">
        <v>599</v>
      </c>
      <c r="D276" s="83"/>
      <c r="E276" s="27">
        <f>$E$271</f>
        <v>2520</v>
      </c>
      <c r="F276" s="109">
        <f>$E$271</f>
        <v>2520</v>
      </c>
      <c r="G276" s="157"/>
      <c r="H276" s="166">
        <f t="shared" ref="H276:H279" si="248">F276</f>
        <v>2520</v>
      </c>
      <c r="I276" s="179">
        <f t="shared" ref="I276:I279" si="249">F276</f>
        <v>2520</v>
      </c>
      <c r="J276" s="187">
        <f t="shared" si="246"/>
        <v>2520</v>
      </c>
      <c r="K276" s="28">
        <f t="shared" ref="K276:K279" si="250">F276</f>
        <v>2520</v>
      </c>
      <c r="L276" s="30">
        <f t="shared" ref="L276:L281" si="251">F276</f>
        <v>2520</v>
      </c>
      <c r="M276" s="115">
        <f t="shared" si="247"/>
        <v>2520</v>
      </c>
      <c r="N276" s="26"/>
      <c r="O276" s="29">
        <f t="shared" si="245"/>
        <v>3240</v>
      </c>
      <c r="P276" s="29">
        <f t="shared" si="245"/>
        <v>3240</v>
      </c>
      <c r="Q276" s="29">
        <f t="shared" si="245"/>
        <v>3240</v>
      </c>
      <c r="R276" s="29"/>
      <c r="S276" s="29">
        <f>$Y$261</f>
        <v>3240</v>
      </c>
      <c r="T276" s="29">
        <f>$Y$261</f>
        <v>3240</v>
      </c>
      <c r="U276" s="12"/>
      <c r="V276" s="27"/>
      <c r="W276" s="29"/>
      <c r="X276" s="113"/>
      <c r="Y276" s="3"/>
    </row>
    <row r="277" spans="1:25" ht="12.75">
      <c r="A277" s="44" t="s">
        <v>600</v>
      </c>
      <c r="B277" s="45" t="s">
        <v>601</v>
      </c>
      <c r="C277" s="48" t="s">
        <v>602</v>
      </c>
      <c r="D277" s="83"/>
      <c r="E277" s="27">
        <f>$E$272</f>
        <v>1380</v>
      </c>
      <c r="F277" s="109">
        <f>$E$272</f>
        <v>1380</v>
      </c>
      <c r="G277" s="157"/>
      <c r="H277" s="166">
        <f t="shared" si="248"/>
        <v>1380</v>
      </c>
      <c r="I277" s="179">
        <f t="shared" si="249"/>
        <v>1380</v>
      </c>
      <c r="J277" s="187">
        <f t="shared" si="246"/>
        <v>1380</v>
      </c>
      <c r="K277" s="28">
        <f t="shared" si="250"/>
        <v>1380</v>
      </c>
      <c r="L277" s="30">
        <f t="shared" si="251"/>
        <v>1380</v>
      </c>
      <c r="M277" s="115">
        <f t="shared" si="247"/>
        <v>1380</v>
      </c>
      <c r="N277" s="26"/>
      <c r="O277" s="29">
        <f t="shared" ref="O277:O285" si="252">P277</f>
        <v>0</v>
      </c>
      <c r="P277" s="29"/>
      <c r="Q277" s="29"/>
      <c r="R277" s="29"/>
      <c r="S277" s="29"/>
      <c r="T277" s="31"/>
      <c r="U277" s="12"/>
      <c r="V277" s="27"/>
      <c r="W277" s="29"/>
      <c r="X277" s="113"/>
      <c r="Y277" s="3"/>
    </row>
    <row r="278" spans="1:25" ht="12.75">
      <c r="A278" s="44" t="s">
        <v>603</v>
      </c>
      <c r="B278" s="45" t="s">
        <v>604</v>
      </c>
      <c r="C278" s="48" t="s">
        <v>605</v>
      </c>
      <c r="D278" s="83"/>
      <c r="E278" s="27">
        <f t="shared" si="240"/>
        <v>678.55775995212764</v>
      </c>
      <c r="F278" s="109">
        <f>V278*$V$268</f>
        <v>678.55775995212764</v>
      </c>
      <c r="G278" s="151">
        <f>F278*1.5</f>
        <v>1017.8366399281915</v>
      </c>
      <c r="H278" s="166">
        <f t="shared" si="248"/>
        <v>678.55775995212764</v>
      </c>
      <c r="I278" s="179">
        <f t="shared" si="249"/>
        <v>678.55775995212764</v>
      </c>
      <c r="J278" s="187">
        <f t="shared" si="246"/>
        <v>678.55775995212764</v>
      </c>
      <c r="K278" s="28">
        <f t="shared" si="250"/>
        <v>678.55775995212764</v>
      </c>
      <c r="L278" s="30">
        <f t="shared" si="251"/>
        <v>678.55775995212764</v>
      </c>
      <c r="M278" s="115">
        <f t="shared" si="247"/>
        <v>678.55775995212764</v>
      </c>
      <c r="N278" s="26"/>
      <c r="O278" s="29">
        <f t="shared" si="252"/>
        <v>690.9306941547095</v>
      </c>
      <c r="P278" s="29">
        <f t="shared" ref="P278:P283" si="253">W278*$W$268</f>
        <v>690.9306941547095</v>
      </c>
      <c r="Q278" s="29">
        <f>P278</f>
        <v>690.9306941547095</v>
      </c>
      <c r="R278" s="29">
        <f>P278</f>
        <v>690.9306941547095</v>
      </c>
      <c r="S278" s="29">
        <f>P278</f>
        <v>690.9306941547095</v>
      </c>
      <c r="T278" s="31">
        <f>P278</f>
        <v>690.9306941547095</v>
      </c>
      <c r="U278" s="12"/>
      <c r="V278" s="27">
        <v>651.20706329378845</v>
      </c>
      <c r="W278" s="29">
        <v>651.20706329378845</v>
      </c>
      <c r="X278" s="113"/>
      <c r="Y278" s="3"/>
    </row>
    <row r="279" spans="1:25" ht="12.75">
      <c r="A279" s="44" t="s">
        <v>606</v>
      </c>
      <c r="B279" s="45" t="s">
        <v>607</v>
      </c>
      <c r="C279" s="48" t="s">
        <v>608</v>
      </c>
      <c r="D279" s="83"/>
      <c r="E279" s="27">
        <f t="shared" si="240"/>
        <v>339.27887997606382</v>
      </c>
      <c r="F279" s="109">
        <f>V279*$V$268</f>
        <v>339.27887997606382</v>
      </c>
      <c r="G279" s="151">
        <f>F279*1.5</f>
        <v>508.91831996409576</v>
      </c>
      <c r="H279" s="166">
        <f t="shared" si="248"/>
        <v>339.27887997606382</v>
      </c>
      <c r="I279" s="179">
        <f t="shared" si="249"/>
        <v>339.27887997606382</v>
      </c>
      <c r="J279" s="187">
        <f t="shared" si="246"/>
        <v>339.27887997606382</v>
      </c>
      <c r="K279" s="28">
        <f t="shared" si="250"/>
        <v>339.27887997606382</v>
      </c>
      <c r="L279" s="30">
        <f t="shared" si="251"/>
        <v>339.27887997606382</v>
      </c>
      <c r="M279" s="115">
        <f t="shared" si="247"/>
        <v>339.27887997606382</v>
      </c>
      <c r="N279" s="26"/>
      <c r="O279" s="29">
        <f t="shared" si="252"/>
        <v>345.46534707735475</v>
      </c>
      <c r="P279" s="29">
        <f t="shared" si="253"/>
        <v>345.46534707735475</v>
      </c>
      <c r="Q279" s="29">
        <f t="shared" ref="Q279:Q283" si="254">P279</f>
        <v>345.46534707735475</v>
      </c>
      <c r="R279" s="29">
        <f>P279</f>
        <v>345.46534707735475</v>
      </c>
      <c r="S279" s="29">
        <f t="shared" ref="S279:S283" si="255">P279</f>
        <v>345.46534707735475</v>
      </c>
      <c r="T279" s="31">
        <f t="shared" ref="T279:T283" si="256">P279</f>
        <v>345.46534707735475</v>
      </c>
      <c r="U279" s="12"/>
      <c r="V279" s="27">
        <v>325.60353164689423</v>
      </c>
      <c r="W279" s="29">
        <v>325.60353164689423</v>
      </c>
      <c r="X279" s="113"/>
      <c r="Y279" s="3"/>
    </row>
    <row r="280" spans="1:25" ht="12.75">
      <c r="A280" s="44" t="s">
        <v>609</v>
      </c>
      <c r="B280" s="45" t="s">
        <v>610</v>
      </c>
      <c r="C280" s="48" t="s">
        <v>611</v>
      </c>
      <c r="D280" s="83"/>
      <c r="E280" s="27">
        <f t="shared" si="240"/>
        <v>908.57733959691654</v>
      </c>
      <c r="F280" s="109">
        <f>V280*$V$268</f>
        <v>908.57733959691654</v>
      </c>
      <c r="G280" s="157"/>
      <c r="H280" s="166"/>
      <c r="I280" s="179"/>
      <c r="J280" s="187"/>
      <c r="K280" s="116"/>
      <c r="L280" s="30">
        <f t="shared" si="251"/>
        <v>908.57733959691654</v>
      </c>
      <c r="M280" s="117"/>
      <c r="N280" s="26"/>
      <c r="O280" s="29">
        <f t="shared" si="252"/>
        <v>1077.3834552920894</v>
      </c>
      <c r="P280" s="29">
        <f t="shared" si="253"/>
        <v>1077.3834552920894</v>
      </c>
      <c r="Q280" s="29">
        <f t="shared" si="254"/>
        <v>1077.3834552920894</v>
      </c>
      <c r="R280" s="29"/>
      <c r="S280" s="29">
        <f t="shared" si="255"/>
        <v>1077.3834552920894</v>
      </c>
      <c r="T280" s="31">
        <f t="shared" si="256"/>
        <v>1077.3834552920894</v>
      </c>
      <c r="U280" s="12"/>
      <c r="V280" s="27">
        <v>871.9552203425302</v>
      </c>
      <c r="W280" s="29">
        <v>1015.4415224242124</v>
      </c>
      <c r="X280" s="113"/>
      <c r="Y280" s="3"/>
    </row>
    <row r="281" spans="1:25" ht="12.75">
      <c r="A281" s="44" t="s">
        <v>612</v>
      </c>
      <c r="B281" s="45" t="s">
        <v>613</v>
      </c>
      <c r="C281" s="48" t="s">
        <v>614</v>
      </c>
      <c r="D281" s="83"/>
      <c r="E281" s="27">
        <f t="shared" si="240"/>
        <v>1127.0959402594658</v>
      </c>
      <c r="F281" s="109">
        <f>V281*$V$268</f>
        <v>1127.0959402594658</v>
      </c>
      <c r="G281" s="156"/>
      <c r="H281" s="166"/>
      <c r="I281" s="179"/>
      <c r="J281" s="187"/>
      <c r="K281" s="118"/>
      <c r="L281" s="30">
        <f t="shared" si="251"/>
        <v>1127.0959402594658</v>
      </c>
      <c r="M281" s="100"/>
      <c r="N281" s="26"/>
      <c r="O281" s="29">
        <f t="shared" si="252"/>
        <v>1381.861388309419</v>
      </c>
      <c r="P281" s="29">
        <f t="shared" si="253"/>
        <v>1381.861388309419</v>
      </c>
      <c r="Q281" s="29">
        <f t="shared" si="254"/>
        <v>1381.861388309419</v>
      </c>
      <c r="R281" s="29"/>
      <c r="S281" s="29">
        <f t="shared" si="255"/>
        <v>1381.861388309419</v>
      </c>
      <c r="T281" s="31">
        <f t="shared" si="256"/>
        <v>1381.861388309419</v>
      </c>
      <c r="U281" s="12"/>
      <c r="V281" s="27">
        <v>1081.6659695388348</v>
      </c>
      <c r="W281" s="29">
        <v>1302.4141265875769</v>
      </c>
      <c r="X281" s="113"/>
      <c r="Y281" s="3"/>
    </row>
    <row r="282" spans="1:25" ht="12.75">
      <c r="A282" s="44" t="s">
        <v>615</v>
      </c>
      <c r="B282" s="45" t="s">
        <v>616</v>
      </c>
      <c r="C282" s="48" t="s">
        <v>617</v>
      </c>
      <c r="D282" s="83"/>
      <c r="E282" s="27"/>
      <c r="F282" s="109"/>
      <c r="G282" s="157"/>
      <c r="H282" s="166"/>
      <c r="I282" s="179"/>
      <c r="J282" s="187"/>
      <c r="K282" s="116"/>
      <c r="L282" s="30"/>
      <c r="M282" s="117"/>
      <c r="N282" s="26"/>
      <c r="O282" s="29">
        <f t="shared" si="252"/>
        <v>597.24517630322339</v>
      </c>
      <c r="P282" s="29">
        <f t="shared" si="253"/>
        <v>597.24517630322339</v>
      </c>
      <c r="Q282" s="29">
        <f t="shared" si="254"/>
        <v>597.24517630322339</v>
      </c>
      <c r="R282" s="29"/>
      <c r="S282" s="29">
        <f t="shared" si="255"/>
        <v>597.24517630322339</v>
      </c>
      <c r="T282" s="31">
        <f t="shared" si="256"/>
        <v>597.24517630322339</v>
      </c>
      <c r="U282" s="12"/>
      <c r="V282" s="27"/>
      <c r="W282" s="29">
        <v>562.90780047429166</v>
      </c>
      <c r="X282" s="113"/>
      <c r="Y282" s="3"/>
    </row>
    <row r="283" spans="1:25" ht="12.75">
      <c r="A283" s="44" t="s">
        <v>618</v>
      </c>
      <c r="B283" s="45" t="s">
        <v>619</v>
      </c>
      <c r="C283" s="48" t="s">
        <v>620</v>
      </c>
      <c r="D283" s="83"/>
      <c r="E283" s="27"/>
      <c r="F283" s="109"/>
      <c r="G283" s="157"/>
      <c r="H283" s="166"/>
      <c r="I283" s="179"/>
      <c r="J283" s="187"/>
      <c r="K283" s="116"/>
      <c r="L283" s="30"/>
      <c r="M283" s="117"/>
      <c r="N283" s="26"/>
      <c r="O283" s="29">
        <f t="shared" si="252"/>
        <v>1288.1758704579329</v>
      </c>
      <c r="P283" s="29">
        <f t="shared" si="253"/>
        <v>1288.1758704579329</v>
      </c>
      <c r="Q283" s="29">
        <f t="shared" si="254"/>
        <v>1288.1758704579329</v>
      </c>
      <c r="R283" s="29"/>
      <c r="S283" s="29">
        <f t="shared" si="255"/>
        <v>1288.1758704579329</v>
      </c>
      <c r="T283" s="31">
        <f t="shared" si="256"/>
        <v>1288.1758704579329</v>
      </c>
      <c r="U283" s="12"/>
      <c r="V283" s="27"/>
      <c r="W283" s="29">
        <v>1214.1148637680801</v>
      </c>
      <c r="X283" s="113"/>
      <c r="Y283" s="3"/>
    </row>
    <row r="284" spans="1:25" ht="12.75">
      <c r="A284" s="44" t="s">
        <v>621</v>
      </c>
      <c r="B284" s="45" t="s">
        <v>622</v>
      </c>
      <c r="C284" s="48" t="s">
        <v>623</v>
      </c>
      <c r="D284" s="119"/>
      <c r="E284" s="27" t="str">
        <f t="shared" si="240"/>
        <v>fakt</v>
      </c>
      <c r="F284" s="28" t="s">
        <v>624</v>
      </c>
      <c r="G284" s="157"/>
      <c r="H284" s="166"/>
      <c r="I284" s="179"/>
      <c r="J284" s="187"/>
      <c r="K284" s="116"/>
      <c r="L284" s="30" t="str">
        <f>F284</f>
        <v>fakt</v>
      </c>
      <c r="M284" s="117"/>
      <c r="N284" s="26"/>
      <c r="O284" s="29" t="str">
        <f t="shared" si="252"/>
        <v>fakt</v>
      </c>
      <c r="P284" s="29" t="s">
        <v>624</v>
      </c>
      <c r="Q284" s="29"/>
      <c r="R284" s="29"/>
      <c r="S284" s="29" t="s">
        <v>624</v>
      </c>
      <c r="T284" s="31" t="s">
        <v>624</v>
      </c>
      <c r="U284" s="12"/>
      <c r="V284" s="29" t="s">
        <v>624</v>
      </c>
      <c r="W284" s="29" t="s">
        <v>624</v>
      </c>
      <c r="X284" s="113"/>
      <c r="Y284" s="3"/>
    </row>
    <row r="285" spans="1:25" ht="12.75">
      <c r="A285" s="44" t="s">
        <v>625</v>
      </c>
      <c r="B285" s="45" t="s">
        <v>626</v>
      </c>
      <c r="C285" s="48" t="s">
        <v>627</v>
      </c>
      <c r="D285" s="119"/>
      <c r="E285" s="27">
        <f t="shared" si="240"/>
        <v>1077.7291379999997</v>
      </c>
      <c r="F285" s="109">
        <f>V285*$V$268</f>
        <v>1077.7291379999997</v>
      </c>
      <c r="G285" s="157"/>
      <c r="H285" s="166"/>
      <c r="I285" s="179"/>
      <c r="J285" s="187"/>
      <c r="K285" s="116"/>
      <c r="L285" s="30"/>
      <c r="M285" s="117"/>
      <c r="N285" s="26"/>
      <c r="O285" s="29">
        <f t="shared" si="252"/>
        <v>1097.3806289999998</v>
      </c>
      <c r="P285" s="29">
        <f>W285*$W$268</f>
        <v>1097.3806289999998</v>
      </c>
      <c r="Q285" s="29"/>
      <c r="R285" s="29"/>
      <c r="S285" s="29"/>
      <c r="T285" s="31"/>
      <c r="U285" s="12"/>
      <c r="V285" s="29">
        <v>1034.2889999999998</v>
      </c>
      <c r="W285" s="29">
        <v>1034.2889999999998</v>
      </c>
      <c r="X285" s="113"/>
      <c r="Y285" s="3"/>
    </row>
    <row r="286" spans="1:25" ht="12.75">
      <c r="A286" s="44" t="s">
        <v>628</v>
      </c>
      <c r="B286" s="45" t="s">
        <v>629</v>
      </c>
      <c r="C286" s="48" t="s">
        <v>630</v>
      </c>
      <c r="D286" s="83"/>
      <c r="E286" s="27">
        <f>E288/60*30</f>
        <v>1260</v>
      </c>
      <c r="F286" s="109">
        <f>E286</f>
        <v>1260</v>
      </c>
      <c r="G286" s="124">
        <f>E286*1.5</f>
        <v>1890</v>
      </c>
      <c r="H286" s="166"/>
      <c r="I286" s="179"/>
      <c r="J286" s="187"/>
      <c r="K286" s="116"/>
      <c r="L286" s="30">
        <f>E286</f>
        <v>1260</v>
      </c>
      <c r="M286" s="115">
        <f t="shared" ref="M286:M288" si="257">F286</f>
        <v>1260</v>
      </c>
      <c r="N286" s="26"/>
      <c r="O286" s="29"/>
      <c r="P286" s="29"/>
      <c r="Q286" s="29"/>
      <c r="R286" s="29"/>
      <c r="S286" s="29"/>
      <c r="T286" s="31"/>
      <c r="U286" s="12"/>
      <c r="V286" s="27"/>
      <c r="W286" s="29"/>
      <c r="X286" s="113"/>
      <c r="Y286" s="3"/>
    </row>
    <row r="287" spans="1:25" ht="12.75">
      <c r="A287" s="44" t="s">
        <v>631</v>
      </c>
      <c r="B287" s="45" t="s">
        <v>632</v>
      </c>
      <c r="C287" s="48" t="s">
        <v>633</v>
      </c>
      <c r="D287" s="83"/>
      <c r="E287" s="27">
        <f>E288/60*50</f>
        <v>2100</v>
      </c>
      <c r="F287" s="109">
        <f>E287</f>
        <v>2100</v>
      </c>
      <c r="G287" s="151">
        <f t="shared" ref="G287:G288" si="258">F287*1.5</f>
        <v>3150</v>
      </c>
      <c r="H287" s="166"/>
      <c r="I287" s="179"/>
      <c r="J287" s="187"/>
      <c r="K287" s="116"/>
      <c r="L287" s="30">
        <f t="shared" ref="L287:L288" si="259">F287</f>
        <v>2100</v>
      </c>
      <c r="M287" s="115">
        <f t="shared" si="257"/>
        <v>2100</v>
      </c>
      <c r="N287" s="26"/>
      <c r="O287" s="29"/>
      <c r="P287" s="29"/>
      <c r="Q287" s="29"/>
      <c r="R287" s="29"/>
      <c r="S287" s="29"/>
      <c r="T287" s="31"/>
      <c r="U287" s="12"/>
      <c r="V287" s="27"/>
      <c r="W287" s="29"/>
      <c r="X287" s="113"/>
      <c r="Y287" s="3"/>
    </row>
    <row r="288" spans="1:25" ht="12.75">
      <c r="A288" s="44" t="s">
        <v>634</v>
      </c>
      <c r="B288" s="45" t="s">
        <v>635</v>
      </c>
      <c r="C288" s="48" t="s">
        <v>636</v>
      </c>
      <c r="D288" s="83"/>
      <c r="E288" s="27">
        <f>$E$271</f>
        <v>2520</v>
      </c>
      <c r="F288" s="109">
        <f>E288</f>
        <v>2520</v>
      </c>
      <c r="G288" s="151">
        <f t="shared" si="258"/>
        <v>3780</v>
      </c>
      <c r="H288" s="166"/>
      <c r="I288" s="179"/>
      <c r="J288" s="187"/>
      <c r="K288" s="116"/>
      <c r="L288" s="30">
        <f t="shared" si="259"/>
        <v>2520</v>
      </c>
      <c r="M288" s="115">
        <f t="shared" si="257"/>
        <v>2520</v>
      </c>
      <c r="N288" s="26"/>
      <c r="O288" s="29"/>
      <c r="P288" s="29"/>
      <c r="Q288" s="29"/>
      <c r="R288" s="29"/>
      <c r="S288" s="29"/>
      <c r="T288" s="31"/>
      <c r="U288" s="12"/>
      <c r="V288" s="27"/>
      <c r="W288" s="29"/>
      <c r="X288" s="113"/>
      <c r="Y288" s="3"/>
    </row>
    <row r="289" spans="1:25" ht="12.75">
      <c r="A289" s="44" t="s">
        <v>637</v>
      </c>
      <c r="B289" s="45" t="s">
        <v>638</v>
      </c>
      <c r="C289" s="120" t="s">
        <v>639</v>
      </c>
      <c r="D289" s="83"/>
      <c r="E289" s="27">
        <v>1020</v>
      </c>
      <c r="F289" s="109">
        <v>1020</v>
      </c>
      <c r="G289" s="157"/>
      <c r="H289" s="166"/>
      <c r="I289" s="179"/>
      <c r="J289" s="187"/>
      <c r="K289" s="110"/>
      <c r="L289" s="30"/>
      <c r="M289" s="111"/>
      <c r="N289" s="26"/>
      <c r="O289" s="29">
        <v>1020</v>
      </c>
      <c r="P289" s="27">
        <v>1020</v>
      </c>
      <c r="Q289" s="29"/>
      <c r="R289" s="29"/>
      <c r="S289" s="29"/>
      <c r="T289" s="31"/>
      <c r="U289" s="12"/>
      <c r="V289" s="27"/>
      <c r="W289" s="29"/>
      <c r="X289" s="113"/>
      <c r="Y289" s="3"/>
    </row>
    <row r="290" spans="1:25" ht="12.75">
      <c r="A290" s="44" t="s">
        <v>640</v>
      </c>
      <c r="B290" s="45" t="s">
        <v>641</v>
      </c>
      <c r="C290" s="120" t="s">
        <v>642</v>
      </c>
      <c r="D290" s="83"/>
      <c r="E290" s="27">
        <v>50</v>
      </c>
      <c r="F290" s="109">
        <v>50</v>
      </c>
      <c r="G290" s="157"/>
      <c r="H290" s="166"/>
      <c r="I290" s="179"/>
      <c r="J290" s="187"/>
      <c r="K290" s="110"/>
      <c r="L290" s="30">
        <f>F290</f>
        <v>50</v>
      </c>
      <c r="M290" s="111"/>
      <c r="N290" s="26"/>
      <c r="O290" s="29">
        <f>P290</f>
        <v>50</v>
      </c>
      <c r="P290" s="29">
        <v>50</v>
      </c>
      <c r="Q290" s="29"/>
      <c r="R290" s="29"/>
      <c r="S290" s="29">
        <v>50</v>
      </c>
      <c r="T290" s="31">
        <v>50</v>
      </c>
      <c r="U290" s="12"/>
      <c r="V290" s="27"/>
      <c r="W290" s="29"/>
      <c r="X290" s="113"/>
      <c r="Y290" s="3"/>
    </row>
    <row r="291" spans="1:25" ht="13.5" customHeight="1">
      <c r="A291" s="44" t="s">
        <v>643</v>
      </c>
      <c r="B291" s="45" t="s">
        <v>644</v>
      </c>
      <c r="C291" s="48" t="s">
        <v>645</v>
      </c>
      <c r="D291" s="83"/>
      <c r="E291" s="27" t="str">
        <f t="shared" si="240"/>
        <v>fakt</v>
      </c>
      <c r="F291" s="28" t="s">
        <v>624</v>
      </c>
      <c r="G291" s="152"/>
      <c r="H291" s="166" t="str">
        <f>F291</f>
        <v>fakt</v>
      </c>
      <c r="I291" s="179" t="str">
        <f>F291</f>
        <v>fakt</v>
      </c>
      <c r="J291" s="187" t="str">
        <f>F291</f>
        <v>fakt</v>
      </c>
      <c r="K291" s="28" t="str">
        <f>F291</f>
        <v>fakt</v>
      </c>
      <c r="L291" s="30" t="str">
        <f>F291</f>
        <v>fakt</v>
      </c>
      <c r="M291" s="121"/>
      <c r="N291" s="26"/>
      <c r="O291" s="29" t="str">
        <f>P291</f>
        <v>fakt</v>
      </c>
      <c r="P291" s="29" t="s">
        <v>624</v>
      </c>
      <c r="Q291" s="29" t="s">
        <v>624</v>
      </c>
      <c r="R291" s="29"/>
      <c r="S291" s="29" t="s">
        <v>624</v>
      </c>
      <c r="T291" s="31" t="s">
        <v>624</v>
      </c>
      <c r="U291" s="12"/>
      <c r="V291" s="29"/>
      <c r="W291" s="29"/>
      <c r="X291" s="113"/>
      <c r="Y291" s="3"/>
    </row>
    <row r="292" spans="1:25" ht="13.5" customHeight="1">
      <c r="A292" s="301" t="s">
        <v>646</v>
      </c>
      <c r="B292" s="302"/>
      <c r="C292" s="302"/>
      <c r="D292" s="302"/>
      <c r="E292" s="302"/>
      <c r="F292" s="302"/>
      <c r="G292" s="302"/>
      <c r="H292" s="302"/>
      <c r="I292" s="302"/>
      <c r="J292" s="302"/>
      <c r="K292" s="302"/>
      <c r="L292" s="302"/>
      <c r="M292" s="302"/>
      <c r="N292" s="302"/>
      <c r="O292" s="302"/>
      <c r="P292" s="302"/>
      <c r="Q292" s="302"/>
      <c r="R292" s="302"/>
      <c r="S292" s="302"/>
      <c r="T292" s="303"/>
      <c r="U292" s="12"/>
      <c r="W292" s="3"/>
      <c r="X292" s="3"/>
      <c r="Y292" s="3"/>
    </row>
    <row r="293" spans="1:25" ht="12.75">
      <c r="A293" s="44" t="s">
        <v>647</v>
      </c>
      <c r="B293" s="45" t="s">
        <v>648</v>
      </c>
      <c r="C293" s="48" t="s">
        <v>649</v>
      </c>
      <c r="D293" s="83"/>
      <c r="E293" s="27">
        <v>300</v>
      </c>
      <c r="F293" s="109">
        <v>300</v>
      </c>
      <c r="G293" s="124">
        <v>300</v>
      </c>
      <c r="H293" s="171">
        <v>300</v>
      </c>
      <c r="I293" s="181">
        <v>300</v>
      </c>
      <c r="J293" s="189">
        <v>300</v>
      </c>
      <c r="K293" s="27">
        <v>300</v>
      </c>
      <c r="L293" s="27">
        <v>300</v>
      </c>
      <c r="M293" s="27">
        <v>50</v>
      </c>
      <c r="N293" s="26"/>
      <c r="O293" s="27">
        <v>300</v>
      </c>
      <c r="P293" s="27">
        <v>300</v>
      </c>
      <c r="Q293" s="27">
        <v>300</v>
      </c>
      <c r="R293" s="27">
        <v>300</v>
      </c>
      <c r="S293" s="27">
        <v>300</v>
      </c>
      <c r="T293" s="27">
        <v>300</v>
      </c>
      <c r="U293" s="12"/>
      <c r="W293" s="3"/>
      <c r="X293" s="3"/>
      <c r="Y293" s="3"/>
    </row>
    <row r="294" spans="1:25" ht="12.75">
      <c r="A294" s="44" t="s">
        <v>650</v>
      </c>
      <c r="B294" s="45" t="s">
        <v>651</v>
      </c>
      <c r="C294" s="48" t="s">
        <v>652</v>
      </c>
      <c r="D294" s="83"/>
      <c r="E294" s="27">
        <v>300</v>
      </c>
      <c r="F294" s="109">
        <v>300</v>
      </c>
      <c r="G294" s="124">
        <v>300</v>
      </c>
      <c r="H294" s="171">
        <v>300</v>
      </c>
      <c r="I294" s="181">
        <v>300</v>
      </c>
      <c r="J294" s="189">
        <v>300</v>
      </c>
      <c r="K294" s="27">
        <v>300</v>
      </c>
      <c r="L294" s="27">
        <v>300</v>
      </c>
      <c r="M294" s="27">
        <v>50</v>
      </c>
      <c r="N294" s="26"/>
      <c r="O294" s="27">
        <v>300</v>
      </c>
      <c r="P294" s="27">
        <v>300</v>
      </c>
      <c r="Q294" s="27">
        <v>300</v>
      </c>
      <c r="R294" s="27">
        <v>300</v>
      </c>
      <c r="S294" s="27">
        <v>300</v>
      </c>
      <c r="T294" s="27">
        <v>300</v>
      </c>
      <c r="U294" s="12"/>
      <c r="W294" s="3"/>
      <c r="X294" s="3"/>
      <c r="Y294" s="3"/>
    </row>
    <row r="295" spans="1:25" ht="12.75">
      <c r="A295" s="44" t="s">
        <v>653</v>
      </c>
      <c r="B295" s="45" t="s">
        <v>654</v>
      </c>
      <c r="C295" s="48" t="s">
        <v>655</v>
      </c>
      <c r="D295" s="83"/>
      <c r="E295" s="27"/>
      <c r="F295" s="109"/>
      <c r="G295" s="157"/>
      <c r="H295" s="166"/>
      <c r="I295" s="179"/>
      <c r="J295" s="187"/>
      <c r="K295" s="110"/>
      <c r="L295" s="30"/>
      <c r="M295" s="111"/>
      <c r="N295" s="26"/>
      <c r="O295" s="29"/>
      <c r="P295" s="112"/>
      <c r="Q295" s="29"/>
      <c r="R295" s="29"/>
      <c r="S295" s="29"/>
      <c r="T295" s="31"/>
      <c r="U295" s="12"/>
      <c r="V295" s="27"/>
      <c r="W295" s="29"/>
      <c r="X295" s="113"/>
      <c r="Y295" s="3"/>
    </row>
    <row r="296" spans="1:25" s="63" customFormat="1" ht="13.5" customHeight="1">
      <c r="A296" s="304" t="s">
        <v>656</v>
      </c>
      <c r="B296" s="305"/>
      <c r="C296" s="305"/>
      <c r="D296" s="305"/>
      <c r="E296" s="305"/>
      <c r="F296" s="305"/>
      <c r="G296" s="305"/>
      <c r="H296" s="305"/>
      <c r="I296" s="305"/>
      <c r="J296" s="305"/>
      <c r="K296" s="305"/>
      <c r="L296" s="305"/>
      <c r="M296" s="305"/>
      <c r="N296" s="305"/>
      <c r="O296" s="305"/>
      <c r="P296" s="305"/>
      <c r="Q296" s="305"/>
      <c r="R296" s="305"/>
      <c r="S296" s="305"/>
      <c r="T296" s="306"/>
      <c r="U296" s="62"/>
    </row>
    <row r="297" spans="1:25" ht="12.75">
      <c r="A297" s="44" t="s">
        <v>657</v>
      </c>
      <c r="B297" s="45" t="s">
        <v>658</v>
      </c>
      <c r="C297" s="48" t="s">
        <v>659</v>
      </c>
      <c r="D297" s="83"/>
      <c r="E297" s="27"/>
      <c r="F297" s="109"/>
      <c r="G297" s="157"/>
      <c r="H297" s="169"/>
      <c r="I297" s="179"/>
      <c r="J297" s="187"/>
      <c r="K297" s="110"/>
      <c r="L297" s="30"/>
      <c r="M297" s="111"/>
      <c r="N297" s="26"/>
      <c r="O297" s="29"/>
      <c r="P297" s="29"/>
      <c r="Q297" s="29"/>
      <c r="R297" s="29"/>
      <c r="S297" s="29"/>
      <c r="T297" s="31"/>
      <c r="U297" s="12"/>
      <c r="V297" s="104"/>
      <c r="W297" s="104"/>
      <c r="X297" s="104"/>
      <c r="Y297" s="3"/>
    </row>
    <row r="298" spans="1:25" ht="12.75">
      <c r="A298" s="44" t="s">
        <v>660</v>
      </c>
      <c r="B298" s="45" t="s">
        <v>661</v>
      </c>
      <c r="C298" s="48" t="s">
        <v>662</v>
      </c>
      <c r="D298" s="83"/>
      <c r="E298" s="27"/>
      <c r="F298" s="109">
        <f>(F272/60)*40</f>
        <v>920</v>
      </c>
      <c r="G298" s="157"/>
      <c r="H298" s="169"/>
      <c r="I298" s="179"/>
      <c r="J298" s="187"/>
      <c r="K298" s="110"/>
      <c r="L298" s="30"/>
      <c r="M298" s="111"/>
      <c r="N298" s="26"/>
      <c r="O298" s="29"/>
      <c r="P298" s="29"/>
      <c r="Q298" s="29"/>
      <c r="R298" s="29"/>
      <c r="S298" s="29"/>
      <c r="T298" s="31"/>
      <c r="U298" s="12"/>
      <c r="V298" s="104"/>
      <c r="W298" s="104"/>
      <c r="X298" s="104"/>
      <c r="Y298" s="3"/>
    </row>
    <row r="299" spans="1:25" ht="12.75">
      <c r="A299" s="44" t="s">
        <v>663</v>
      </c>
      <c r="B299" s="45" t="s">
        <v>664</v>
      </c>
      <c r="C299" s="48" t="s">
        <v>665</v>
      </c>
      <c r="D299" s="83"/>
      <c r="E299" s="27"/>
      <c r="F299" s="109">
        <f>(F273/60)*40</f>
        <v>520</v>
      </c>
      <c r="G299" s="157"/>
      <c r="H299" s="169"/>
      <c r="I299" s="179"/>
      <c r="J299" s="187"/>
      <c r="K299" s="110"/>
      <c r="L299" s="30"/>
      <c r="M299" s="111"/>
      <c r="N299" s="26"/>
      <c r="O299" s="29"/>
      <c r="P299" s="29"/>
      <c r="Q299" s="29"/>
      <c r="R299" s="29"/>
      <c r="S299" s="29"/>
      <c r="T299" s="31"/>
      <c r="U299" s="12"/>
      <c r="V299" s="104"/>
      <c r="W299" s="104"/>
      <c r="X299" s="104"/>
      <c r="Y299" s="3"/>
    </row>
    <row r="300" spans="1:25" ht="12.75">
      <c r="A300" s="122" t="s">
        <v>666</v>
      </c>
      <c r="B300" s="123" t="s">
        <v>667</v>
      </c>
      <c r="C300" s="48" t="s">
        <v>668</v>
      </c>
      <c r="D300" s="83"/>
      <c r="E300" s="27"/>
      <c r="F300" s="28">
        <f>V300*$V$268</f>
        <v>678.55775995212764</v>
      </c>
      <c r="G300" s="157"/>
      <c r="H300" s="172"/>
      <c r="I300" s="179"/>
      <c r="J300" s="187"/>
      <c r="K300" s="110"/>
      <c r="L300" s="30">
        <f>F300</f>
        <v>678.55775995212764</v>
      </c>
      <c r="M300" s="111"/>
      <c r="N300" s="26"/>
      <c r="O300" s="29"/>
      <c r="P300" s="112"/>
      <c r="Q300" s="29"/>
      <c r="R300" s="29"/>
      <c r="S300" s="29"/>
      <c r="T300" s="31"/>
      <c r="U300" s="12"/>
      <c r="V300" s="29">
        <v>651.20706329378845</v>
      </c>
      <c r="W300" s="104"/>
      <c r="X300" s="104"/>
      <c r="Y300" s="3"/>
    </row>
    <row r="301" spans="1:25" ht="12.75">
      <c r="A301" s="122" t="s">
        <v>669</v>
      </c>
      <c r="B301" s="123" t="s">
        <v>670</v>
      </c>
      <c r="C301" s="48" t="s">
        <v>671</v>
      </c>
      <c r="D301" s="83"/>
      <c r="E301" s="27"/>
      <c r="F301" s="28">
        <f>V301*$V$268</f>
        <v>534.7955226741343</v>
      </c>
      <c r="G301" s="157"/>
      <c r="H301" s="172"/>
      <c r="I301" s="179"/>
      <c r="J301" s="187"/>
      <c r="K301" s="110"/>
      <c r="L301" s="124"/>
      <c r="M301" s="115">
        <f>F301</f>
        <v>534.7955226741343</v>
      </c>
      <c r="N301" s="26"/>
      <c r="O301" s="29"/>
      <c r="P301" s="29">
        <f>W301*$W$268</f>
        <v>544.54707251176251</v>
      </c>
      <c r="Q301" s="29"/>
      <c r="R301" s="29"/>
      <c r="S301" s="29">
        <f>P301</f>
        <v>544.54707251176251</v>
      </c>
      <c r="T301" s="31">
        <f>P301</f>
        <v>544.54707251176251</v>
      </c>
      <c r="U301" s="12"/>
      <c r="V301" s="29">
        <v>513.2394651383247</v>
      </c>
      <c r="W301" s="29">
        <v>513.2394651383247</v>
      </c>
      <c r="X301" s="113"/>
      <c r="Y301" s="3"/>
    </row>
    <row r="302" spans="1:25" ht="12.75">
      <c r="A302" s="122" t="s">
        <v>672</v>
      </c>
      <c r="B302" s="123" t="s">
        <v>673</v>
      </c>
      <c r="C302" s="48" t="s">
        <v>674</v>
      </c>
      <c r="D302" s="83"/>
      <c r="E302" s="27"/>
      <c r="F302" s="28">
        <f>V302*$V$268</f>
        <v>534.7955226741343</v>
      </c>
      <c r="G302" s="157"/>
      <c r="H302" s="172"/>
      <c r="I302" s="179"/>
      <c r="J302" s="187"/>
      <c r="K302" s="110"/>
      <c r="L302" s="30">
        <f t="shared" ref="L302:L308" si="260">F302</f>
        <v>534.7955226741343</v>
      </c>
      <c r="M302" s="115">
        <f t="shared" ref="M302:M308" si="261">F302</f>
        <v>534.7955226741343</v>
      </c>
      <c r="N302" s="26"/>
      <c r="O302" s="29"/>
      <c r="P302" s="29">
        <f>W302*$W$268</f>
        <v>561.47142547979638</v>
      </c>
      <c r="Q302" s="29"/>
      <c r="R302" s="29"/>
      <c r="S302" s="29">
        <f t="shared" ref="S302:S308" si="262">P302</f>
        <v>561.47142547979638</v>
      </c>
      <c r="T302" s="31">
        <f t="shared" ref="T302:T308" si="263">P302</f>
        <v>561.47142547979638</v>
      </c>
      <c r="U302" s="12"/>
      <c r="V302" s="29">
        <v>513.2394651383247</v>
      </c>
      <c r="W302" s="27">
        <v>529.19078744561398</v>
      </c>
      <c r="X302" s="113"/>
      <c r="Y302" s="3"/>
    </row>
    <row r="303" spans="1:25" ht="12.75">
      <c r="A303" s="122" t="s">
        <v>675</v>
      </c>
      <c r="B303" s="123" t="s">
        <v>676</v>
      </c>
      <c r="C303" s="48" t="s">
        <v>677</v>
      </c>
      <c r="D303" s="83"/>
      <c r="E303" s="27"/>
      <c r="F303" s="28">
        <f>V303*$V$268</f>
        <v>506.04307521853582</v>
      </c>
      <c r="G303" s="157"/>
      <c r="H303" s="172"/>
      <c r="I303" s="179"/>
      <c r="J303" s="187"/>
      <c r="K303" s="110"/>
      <c r="L303" s="30">
        <f t="shared" si="260"/>
        <v>506.04307521853582</v>
      </c>
      <c r="M303" s="115">
        <f t="shared" si="261"/>
        <v>506.04307521853582</v>
      </c>
      <c r="N303" s="26"/>
      <c r="O303" s="29"/>
      <c r="P303" s="29">
        <f>W303*$W$268</f>
        <v>527.09562391980887</v>
      </c>
      <c r="Q303" s="29"/>
      <c r="R303" s="29"/>
      <c r="S303" s="29">
        <f t="shared" si="262"/>
        <v>527.09562391980887</v>
      </c>
      <c r="T303" s="31">
        <f t="shared" si="263"/>
        <v>527.09562391980887</v>
      </c>
      <c r="U303" s="12"/>
      <c r="V303" s="29">
        <v>485.64594550723206</v>
      </c>
      <c r="W303" s="27">
        <v>496.79135147955594</v>
      </c>
      <c r="X303" s="113"/>
      <c r="Y303" s="3"/>
    </row>
    <row r="304" spans="1:25" ht="12.75" customHeight="1">
      <c r="A304" s="122" t="s">
        <v>678</v>
      </c>
      <c r="B304" s="123" t="s">
        <v>679</v>
      </c>
      <c r="C304" s="48" t="s">
        <v>680</v>
      </c>
      <c r="D304" s="83"/>
      <c r="E304" s="27"/>
      <c r="F304" s="28">
        <v>2640</v>
      </c>
      <c r="G304" s="157"/>
      <c r="H304" s="171"/>
      <c r="I304" s="179"/>
      <c r="J304" s="187"/>
      <c r="K304" s="110"/>
      <c r="L304" s="30">
        <f t="shared" si="260"/>
        <v>2640</v>
      </c>
      <c r="M304" s="115">
        <f t="shared" si="261"/>
        <v>2640</v>
      </c>
      <c r="N304" s="26"/>
      <c r="O304" s="29"/>
      <c r="P304" s="29">
        <f>$Y$261</f>
        <v>3240</v>
      </c>
      <c r="Q304" s="29"/>
      <c r="R304" s="29"/>
      <c r="S304" s="29">
        <f t="shared" si="262"/>
        <v>3240</v>
      </c>
      <c r="T304" s="31">
        <f t="shared" si="263"/>
        <v>3240</v>
      </c>
      <c r="U304" s="12"/>
      <c r="V304" s="29">
        <v>2520</v>
      </c>
      <c r="W304" s="27">
        <v>3240</v>
      </c>
      <c r="X304" s="113"/>
      <c r="Y304" s="3"/>
    </row>
    <row r="305" spans="1:25" ht="12.75">
      <c r="A305" s="122" t="s">
        <v>681</v>
      </c>
      <c r="B305" s="123" t="s">
        <v>682</v>
      </c>
      <c r="C305" s="48" t="s">
        <v>683</v>
      </c>
      <c r="D305" s="83"/>
      <c r="E305" s="27"/>
      <c r="F305" s="28">
        <f>V305*$V$268</f>
        <v>6854.5834734147111</v>
      </c>
      <c r="G305" s="157"/>
      <c r="H305" s="172"/>
      <c r="I305" s="179"/>
      <c r="J305" s="187"/>
      <c r="K305" s="110"/>
      <c r="L305" s="30">
        <f t="shared" si="260"/>
        <v>6854.5834734147111</v>
      </c>
      <c r="M305" s="115">
        <f t="shared" si="261"/>
        <v>6854.5834734147111</v>
      </c>
      <c r="N305" s="26"/>
      <c r="O305" s="29"/>
      <c r="P305" s="29">
        <f>W305*$W$268</f>
        <v>7167.3546252574006</v>
      </c>
      <c r="Q305" s="29"/>
      <c r="R305" s="29"/>
      <c r="S305" s="29">
        <f t="shared" si="262"/>
        <v>7167.3546252574006</v>
      </c>
      <c r="T305" s="31">
        <f t="shared" si="263"/>
        <v>7167.3546252574006</v>
      </c>
      <c r="U305" s="12"/>
      <c r="V305" s="29">
        <v>6578.2950800525059</v>
      </c>
      <c r="W305" s="27">
        <v>6755.2823989230919</v>
      </c>
      <c r="X305" s="113"/>
      <c r="Y305" s="3"/>
    </row>
    <row r="306" spans="1:25" ht="12.75">
      <c r="A306" s="122" t="s">
        <v>684</v>
      </c>
      <c r="B306" s="123" t="s">
        <v>685</v>
      </c>
      <c r="C306" s="48" t="s">
        <v>686</v>
      </c>
      <c r="D306" s="83"/>
      <c r="E306" s="27"/>
      <c r="F306" s="28">
        <f>V306*$V$268</f>
        <v>9798.8340928680118</v>
      </c>
      <c r="G306" s="157"/>
      <c r="H306" s="172"/>
      <c r="I306" s="179"/>
      <c r="J306" s="187"/>
      <c r="K306" s="110"/>
      <c r="L306" s="30">
        <f t="shared" si="260"/>
        <v>9798.8340928680118</v>
      </c>
      <c r="M306" s="115">
        <f t="shared" si="261"/>
        <v>9798.8340928680118</v>
      </c>
      <c r="N306" s="26"/>
      <c r="O306" s="29"/>
      <c r="P306" s="29">
        <f>W306*$W$268</f>
        <v>10255.447465396281</v>
      </c>
      <c r="Q306" s="29"/>
      <c r="R306" s="29"/>
      <c r="S306" s="29">
        <f t="shared" si="262"/>
        <v>10255.447465396281</v>
      </c>
      <c r="T306" s="31">
        <f t="shared" si="263"/>
        <v>10255.447465396281</v>
      </c>
      <c r="U306" s="12"/>
      <c r="V306" s="29">
        <v>9403.8714902764023</v>
      </c>
      <c r="W306" s="27">
        <v>9665.8317298739694</v>
      </c>
      <c r="X306" s="113"/>
      <c r="Y306" s="3"/>
    </row>
    <row r="307" spans="1:25" ht="12.75">
      <c r="A307" s="122" t="s">
        <v>687</v>
      </c>
      <c r="B307" s="123" t="s">
        <v>688</v>
      </c>
      <c r="C307" s="48" t="s">
        <v>689</v>
      </c>
      <c r="D307" s="83"/>
      <c r="E307" s="27"/>
      <c r="F307" s="28">
        <f>V307*$V$268</f>
        <v>11167.450591754505</v>
      </c>
      <c r="G307" s="157"/>
      <c r="H307" s="172"/>
      <c r="I307" s="179"/>
      <c r="J307" s="187"/>
      <c r="K307" s="110"/>
      <c r="L307" s="30">
        <f t="shared" si="260"/>
        <v>11167.450591754505</v>
      </c>
      <c r="M307" s="115">
        <f t="shared" si="261"/>
        <v>11167.450591754505</v>
      </c>
      <c r="N307" s="26"/>
      <c r="O307" s="29"/>
      <c r="P307" s="29">
        <f>W307*$W$268</f>
        <v>11687.772530395761</v>
      </c>
      <c r="Q307" s="29"/>
      <c r="R307" s="29"/>
      <c r="S307" s="29">
        <f t="shared" si="262"/>
        <v>11687.772530395761</v>
      </c>
      <c r="T307" s="31">
        <f t="shared" si="263"/>
        <v>11687.772530395761</v>
      </c>
      <c r="U307" s="12"/>
      <c r="V307" s="29">
        <v>10717.323024716416</v>
      </c>
      <c r="W307" s="27">
        <v>11015.808228459719</v>
      </c>
      <c r="X307" s="113"/>
      <c r="Y307" s="3"/>
    </row>
    <row r="308" spans="1:25" ht="12.75">
      <c r="A308" s="122" t="s">
        <v>690</v>
      </c>
      <c r="B308" s="123" t="s">
        <v>691</v>
      </c>
      <c r="C308" s="48" t="s">
        <v>692</v>
      </c>
      <c r="D308" s="83"/>
      <c r="E308" s="27"/>
      <c r="F308" s="28">
        <f>V308*$V$268</f>
        <v>7993.1803926564162</v>
      </c>
      <c r="G308" s="157"/>
      <c r="H308" s="172"/>
      <c r="I308" s="179"/>
      <c r="J308" s="187"/>
      <c r="K308" s="110"/>
      <c r="L308" s="30">
        <f t="shared" si="260"/>
        <v>7993.1803926564162</v>
      </c>
      <c r="M308" s="115">
        <f t="shared" si="261"/>
        <v>7993.1803926564162</v>
      </c>
      <c r="N308" s="26"/>
      <c r="O308" s="29"/>
      <c r="P308" s="29">
        <f>W308*$W$268</f>
        <v>8364.7783795969663</v>
      </c>
      <c r="Q308" s="29"/>
      <c r="R308" s="29"/>
      <c r="S308" s="29">
        <f t="shared" si="262"/>
        <v>8364.7783795969663</v>
      </c>
      <c r="T308" s="31">
        <f t="shared" si="263"/>
        <v>8364.7783795969663</v>
      </c>
      <c r="U308" s="12"/>
      <c r="V308" s="29">
        <v>7670.9984574437776</v>
      </c>
      <c r="W308" s="27">
        <v>7883.8627517407795</v>
      </c>
      <c r="X308" s="113"/>
      <c r="Y308" s="3"/>
    </row>
    <row r="309" spans="1:25" ht="12.75">
      <c r="A309" s="122" t="s">
        <v>693</v>
      </c>
      <c r="B309" s="123" t="s">
        <v>694</v>
      </c>
      <c r="C309" s="48" t="s">
        <v>695</v>
      </c>
      <c r="D309" s="119"/>
      <c r="E309" s="27"/>
      <c r="F309" s="109"/>
      <c r="G309" s="157"/>
      <c r="H309" s="172"/>
      <c r="I309" s="182"/>
      <c r="J309" s="190"/>
      <c r="K309" s="110"/>
      <c r="L309" s="30"/>
      <c r="M309" s="111"/>
      <c r="N309" s="26"/>
      <c r="O309" s="29"/>
      <c r="P309" s="125"/>
      <c r="Q309" s="29"/>
      <c r="R309" s="29"/>
      <c r="S309" s="29"/>
      <c r="T309" s="31"/>
      <c r="U309" s="12"/>
      <c r="W309" s="3"/>
      <c r="X309" s="3"/>
      <c r="Y309" s="3"/>
    </row>
    <row r="310" spans="1:25" ht="12.75" customHeight="1">
      <c r="A310" s="122" t="s">
        <v>696</v>
      </c>
      <c r="B310" s="123" t="s">
        <v>697</v>
      </c>
      <c r="C310" s="48" t="s">
        <v>698</v>
      </c>
      <c r="D310" s="119"/>
      <c r="E310" s="125"/>
      <c r="F310" s="109"/>
      <c r="G310" s="158"/>
      <c r="H310" s="173"/>
      <c r="I310" s="182"/>
      <c r="J310" s="190"/>
      <c r="K310" s="126"/>
      <c r="L310" s="127"/>
      <c r="M310" s="128"/>
      <c r="N310" s="26"/>
      <c r="O310" s="29"/>
      <c r="P310" s="125"/>
      <c r="Q310" s="29"/>
      <c r="R310" s="29"/>
      <c r="S310" s="29"/>
      <c r="T310" s="31"/>
      <c r="U310" s="12"/>
      <c r="W310" s="3"/>
      <c r="X310" s="3"/>
      <c r="Y310" s="3"/>
    </row>
    <row r="311" spans="1:25" s="63" customFormat="1" ht="12.75" customHeight="1">
      <c r="A311" s="286" t="s">
        <v>699</v>
      </c>
      <c r="B311" s="287"/>
      <c r="C311" s="287"/>
      <c r="D311" s="287"/>
      <c r="E311" s="287"/>
      <c r="F311" s="287"/>
      <c r="G311" s="287"/>
      <c r="H311" s="287"/>
      <c r="I311" s="287"/>
      <c r="J311" s="287"/>
      <c r="K311" s="287"/>
      <c r="L311" s="287"/>
      <c r="M311" s="287"/>
      <c r="N311" s="287"/>
      <c r="O311" s="287"/>
      <c r="P311" s="287"/>
      <c r="Q311" s="287"/>
      <c r="R311" s="287"/>
      <c r="S311" s="287"/>
      <c r="T311" s="288"/>
      <c r="U311" s="62"/>
    </row>
    <row r="312" spans="1:25" ht="12.75">
      <c r="A312" s="122" t="s">
        <v>700</v>
      </c>
      <c r="B312" s="123" t="s">
        <v>701</v>
      </c>
      <c r="C312" s="48" t="s">
        <v>702</v>
      </c>
      <c r="D312" s="129"/>
      <c r="E312" s="27"/>
      <c r="F312" s="109"/>
      <c r="G312" s="157"/>
      <c r="H312" s="174"/>
      <c r="I312" s="179"/>
      <c r="J312" s="187"/>
      <c r="K312" s="110"/>
      <c r="L312" s="130"/>
      <c r="M312" s="115">
        <v>50</v>
      </c>
      <c r="N312" s="26"/>
      <c r="O312" s="29"/>
      <c r="P312" s="112"/>
      <c r="Q312" s="29"/>
      <c r="R312" s="29"/>
      <c r="S312" s="29"/>
      <c r="T312" s="31"/>
      <c r="U312" s="12"/>
      <c r="W312" s="3"/>
      <c r="X312" s="3"/>
      <c r="Y312" s="3"/>
    </row>
    <row r="313" spans="1:25" ht="12.75">
      <c r="A313" s="122" t="s">
        <v>703</v>
      </c>
      <c r="B313" s="123" t="s">
        <v>704</v>
      </c>
      <c r="C313" s="48" t="s">
        <v>705</v>
      </c>
      <c r="D313" s="129"/>
      <c r="E313" s="131"/>
      <c r="F313" s="109"/>
      <c r="G313" s="159"/>
      <c r="H313" s="166">
        <v>50</v>
      </c>
      <c r="I313" s="179">
        <v>50</v>
      </c>
      <c r="J313" s="187">
        <v>50</v>
      </c>
      <c r="K313" s="110"/>
      <c r="L313" s="130"/>
      <c r="M313" s="111"/>
      <c r="N313" s="26"/>
      <c r="O313" s="29"/>
      <c r="P313" s="112"/>
      <c r="Q313" s="29">
        <v>50</v>
      </c>
      <c r="R313" s="29"/>
      <c r="S313" s="29"/>
      <c r="T313" s="31"/>
      <c r="U313" s="12"/>
      <c r="W313" s="3"/>
      <c r="X313" s="3"/>
      <c r="Y313" s="3"/>
    </row>
    <row r="314" spans="1:25" ht="12.75">
      <c r="A314" s="122" t="s">
        <v>706</v>
      </c>
      <c r="B314" s="123" t="s">
        <v>707</v>
      </c>
      <c r="C314" s="48" t="s">
        <v>708</v>
      </c>
      <c r="D314" s="129"/>
      <c r="E314" s="131"/>
      <c r="F314" s="109"/>
      <c r="G314" s="159"/>
      <c r="H314" s="166">
        <v>100</v>
      </c>
      <c r="I314" s="179">
        <v>100</v>
      </c>
      <c r="J314" s="187">
        <v>100</v>
      </c>
      <c r="K314" s="110"/>
      <c r="L314" s="130"/>
      <c r="M314" s="111"/>
      <c r="N314" s="26"/>
      <c r="O314" s="29"/>
      <c r="P314" s="112"/>
      <c r="Q314" s="29">
        <v>100</v>
      </c>
      <c r="R314" s="29"/>
      <c r="S314" s="29"/>
      <c r="T314" s="31"/>
      <c r="U314" s="12"/>
      <c r="W314" s="3"/>
      <c r="X314" s="3"/>
      <c r="Y314" s="3"/>
    </row>
    <row r="315" spans="1:25" ht="12.75">
      <c r="A315" s="122" t="s">
        <v>709</v>
      </c>
      <c r="B315" s="123" t="s">
        <v>710</v>
      </c>
      <c r="C315" s="48" t="s">
        <v>711</v>
      </c>
      <c r="D315" s="129"/>
      <c r="E315" s="131"/>
      <c r="F315" s="109"/>
      <c r="G315" s="159"/>
      <c r="H315" s="166">
        <v>200</v>
      </c>
      <c r="I315" s="179">
        <v>200</v>
      </c>
      <c r="J315" s="187">
        <v>200</v>
      </c>
      <c r="K315" s="110"/>
      <c r="L315" s="130"/>
      <c r="M315" s="111"/>
      <c r="N315" s="26"/>
      <c r="O315" s="29"/>
      <c r="P315" s="112"/>
      <c r="Q315" s="29">
        <v>200</v>
      </c>
      <c r="R315" s="29"/>
      <c r="S315" s="29"/>
      <c r="T315" s="31"/>
      <c r="U315" s="12"/>
      <c r="W315" s="3"/>
      <c r="X315" s="3"/>
      <c r="Y315" s="3"/>
    </row>
    <row r="316" spans="1:25" ht="15" customHeight="1">
      <c r="A316" s="122" t="s">
        <v>712</v>
      </c>
      <c r="B316" s="123" t="s">
        <v>713</v>
      </c>
      <c r="C316" s="48" t="s">
        <v>714</v>
      </c>
      <c r="D316" s="129"/>
      <c r="E316" s="131"/>
      <c r="F316" s="109"/>
      <c r="G316" s="159"/>
      <c r="H316" s="166">
        <v>0</v>
      </c>
      <c r="I316" s="179">
        <v>0</v>
      </c>
      <c r="J316" s="187">
        <v>0</v>
      </c>
      <c r="K316" s="110"/>
      <c r="L316" s="130"/>
      <c r="M316" s="111"/>
      <c r="N316" s="26"/>
      <c r="O316" s="29"/>
      <c r="P316" s="112"/>
      <c r="Q316" s="29">
        <v>0</v>
      </c>
      <c r="R316" s="29"/>
      <c r="S316" s="29"/>
      <c r="T316" s="31"/>
      <c r="U316" s="12"/>
      <c r="W316" s="3"/>
      <c r="X316" s="3"/>
      <c r="Y316" s="3"/>
    </row>
    <row r="317" spans="1:25" ht="12.75">
      <c r="A317" s="122" t="s">
        <v>715</v>
      </c>
      <c r="B317" s="123" t="s">
        <v>716</v>
      </c>
      <c r="C317" s="48" t="s">
        <v>717</v>
      </c>
      <c r="D317" s="129"/>
      <c r="E317" s="131"/>
      <c r="F317" s="109"/>
      <c r="G317" s="156"/>
      <c r="H317" s="166">
        <v>300</v>
      </c>
      <c r="I317" s="179">
        <v>300</v>
      </c>
      <c r="J317" s="187">
        <v>300</v>
      </c>
      <c r="K317" s="110"/>
      <c r="L317" s="130"/>
      <c r="M317" s="111"/>
      <c r="N317" s="26"/>
      <c r="O317" s="29"/>
      <c r="P317" s="112"/>
      <c r="Q317" s="29"/>
      <c r="R317" s="29"/>
      <c r="S317" s="29"/>
      <c r="T317" s="31"/>
      <c r="U317" s="12"/>
      <c r="W317" s="3"/>
      <c r="X317" s="3"/>
      <c r="Y317" s="3"/>
    </row>
    <row r="318" spans="1:25" ht="12.75">
      <c r="A318" s="122" t="s">
        <v>718</v>
      </c>
      <c r="B318" s="123" t="s">
        <v>719</v>
      </c>
      <c r="C318" s="48" t="s">
        <v>720</v>
      </c>
      <c r="D318" s="129"/>
      <c r="E318" s="131"/>
      <c r="F318" s="109"/>
      <c r="G318" s="159">
        <v>400</v>
      </c>
      <c r="H318" s="166">
        <v>400</v>
      </c>
      <c r="I318" s="179">
        <v>400</v>
      </c>
      <c r="J318" s="187">
        <v>400</v>
      </c>
      <c r="K318" s="110"/>
      <c r="L318" s="27"/>
      <c r="M318" s="117"/>
      <c r="N318" s="26"/>
      <c r="O318" s="29"/>
      <c r="P318" s="112"/>
      <c r="Q318" s="29"/>
      <c r="R318" s="29"/>
      <c r="S318" s="29"/>
      <c r="T318" s="31"/>
      <c r="U318" s="12"/>
      <c r="W318" s="3"/>
      <c r="X318" s="3"/>
      <c r="Y318" s="3"/>
    </row>
    <row r="319" spans="1:25" ht="12.75" customHeight="1">
      <c r="A319" s="289" t="s">
        <v>721</v>
      </c>
      <c r="B319" s="290"/>
      <c r="C319" s="290"/>
      <c r="D319" s="290"/>
      <c r="E319" s="290"/>
      <c r="F319" s="290"/>
      <c r="G319" s="290"/>
      <c r="H319" s="290"/>
      <c r="I319" s="290"/>
      <c r="J319" s="290"/>
      <c r="K319" s="290"/>
      <c r="L319" s="290"/>
      <c r="M319" s="290"/>
      <c r="N319" s="290"/>
      <c r="O319" s="290"/>
      <c r="P319" s="290"/>
      <c r="Q319" s="290"/>
      <c r="R319" s="290"/>
      <c r="S319" s="290"/>
      <c r="T319" s="291"/>
      <c r="U319" s="7"/>
      <c r="W319" s="3"/>
      <c r="X319" s="3"/>
      <c r="Y319" s="3"/>
    </row>
    <row r="320" spans="1:25" ht="12.75" customHeight="1">
      <c r="A320" s="122" t="s">
        <v>722</v>
      </c>
      <c r="B320" s="123" t="s">
        <v>723</v>
      </c>
      <c r="C320" s="48" t="s">
        <v>724</v>
      </c>
      <c r="D320" s="129"/>
      <c r="E320" s="131"/>
      <c r="F320" s="109"/>
      <c r="G320" s="157"/>
      <c r="H320" s="174"/>
      <c r="I320" s="179"/>
      <c r="J320" s="187"/>
      <c r="K320" s="109">
        <v>1944</v>
      </c>
      <c r="L320" s="27"/>
      <c r="M320" s="111"/>
      <c r="N320" s="26"/>
      <c r="O320" s="29"/>
      <c r="P320" s="112"/>
      <c r="Q320" s="29"/>
      <c r="R320" s="109">
        <v>1944</v>
      </c>
      <c r="S320" s="29"/>
      <c r="T320" s="31"/>
      <c r="U320" s="12"/>
      <c r="W320" s="3"/>
      <c r="X320" s="3"/>
      <c r="Y320" s="3"/>
    </row>
    <row r="321" spans="1:28" ht="12.75" customHeight="1">
      <c r="A321" s="122" t="s">
        <v>725</v>
      </c>
      <c r="B321" s="123" t="s">
        <v>726</v>
      </c>
      <c r="C321" s="48" t="s">
        <v>727</v>
      </c>
      <c r="D321" s="129"/>
      <c r="E321" s="131"/>
      <c r="F321" s="109"/>
      <c r="G321" s="157"/>
      <c r="H321" s="174"/>
      <c r="I321" s="179"/>
      <c r="J321" s="187"/>
      <c r="K321" s="109">
        <v>3888</v>
      </c>
      <c r="L321" s="27"/>
      <c r="M321" s="111"/>
      <c r="N321" s="26"/>
      <c r="O321" s="29"/>
      <c r="P321" s="112"/>
      <c r="Q321" s="29"/>
      <c r="R321" s="109">
        <v>3888</v>
      </c>
      <c r="S321" s="29"/>
      <c r="T321" s="31"/>
      <c r="U321" s="12"/>
      <c r="W321" s="3"/>
      <c r="X321" s="3"/>
      <c r="Y321" s="3"/>
    </row>
    <row r="322" spans="1:28" ht="12.75" customHeight="1">
      <c r="A322" s="122" t="s">
        <v>728</v>
      </c>
      <c r="B322" s="123" t="s">
        <v>729</v>
      </c>
      <c r="C322" s="48" t="s">
        <v>730</v>
      </c>
      <c r="D322" s="129"/>
      <c r="E322" s="131"/>
      <c r="F322" s="109"/>
      <c r="G322" s="157"/>
      <c r="H322" s="174"/>
      <c r="I322" s="179"/>
      <c r="J322" s="187"/>
      <c r="K322" s="109">
        <v>5832</v>
      </c>
      <c r="L322" s="27"/>
      <c r="M322" s="111"/>
      <c r="N322" s="26"/>
      <c r="O322" s="29"/>
      <c r="P322" s="112"/>
      <c r="Q322" s="29"/>
      <c r="R322" s="109">
        <v>5832</v>
      </c>
      <c r="S322" s="29"/>
      <c r="T322" s="31"/>
      <c r="U322" s="12"/>
      <c r="W322" s="3"/>
      <c r="X322" s="3"/>
      <c r="Y322" s="3"/>
    </row>
    <row r="323" spans="1:28" ht="12.75" customHeight="1">
      <c r="A323" s="122" t="s">
        <v>731</v>
      </c>
      <c r="B323" s="123" t="s">
        <v>732</v>
      </c>
      <c r="C323" s="48" t="s">
        <v>733</v>
      </c>
      <c r="D323" s="129"/>
      <c r="E323" s="131"/>
      <c r="F323" s="109"/>
      <c r="G323" s="157"/>
      <c r="H323" s="174"/>
      <c r="I323" s="179"/>
      <c r="J323" s="187"/>
      <c r="K323" s="109">
        <v>0</v>
      </c>
      <c r="L323" s="27"/>
      <c r="M323" s="111"/>
      <c r="N323" s="26"/>
      <c r="O323" s="29"/>
      <c r="P323" s="112"/>
      <c r="Q323" s="29"/>
      <c r="R323" s="109">
        <v>0</v>
      </c>
      <c r="S323" s="29"/>
      <c r="T323" s="31"/>
      <c r="U323" s="12"/>
      <c r="W323" s="3"/>
      <c r="X323" s="3"/>
      <c r="Y323" s="3"/>
    </row>
    <row r="324" spans="1:28" ht="12.75" customHeight="1">
      <c r="A324" s="122" t="s">
        <v>734</v>
      </c>
      <c r="B324" s="123" t="s">
        <v>735</v>
      </c>
      <c r="C324" s="132" t="s">
        <v>736</v>
      </c>
      <c r="D324" s="129"/>
      <c r="E324" s="131"/>
      <c r="F324" s="109"/>
      <c r="G324" s="157"/>
      <c r="H324" s="174"/>
      <c r="I324" s="179"/>
      <c r="J324" s="187"/>
      <c r="K324" s="109">
        <v>1235</v>
      </c>
      <c r="L324" s="27"/>
      <c r="M324" s="111"/>
      <c r="N324" s="26"/>
      <c r="O324" s="29"/>
      <c r="P324" s="112"/>
      <c r="Q324" s="29"/>
      <c r="R324" s="109">
        <v>1235</v>
      </c>
      <c r="S324" s="29"/>
      <c r="T324" s="31"/>
      <c r="U324" s="12"/>
      <c r="W324" s="3"/>
      <c r="X324" s="3"/>
      <c r="Y324" s="3"/>
    </row>
    <row r="325" spans="1:28" ht="12.75" customHeight="1" thickBot="1">
      <c r="A325" s="122" t="s">
        <v>737</v>
      </c>
      <c r="B325" s="123" t="s">
        <v>738</v>
      </c>
      <c r="C325" s="132" t="s">
        <v>739</v>
      </c>
      <c r="D325" s="133"/>
      <c r="E325" s="134"/>
      <c r="F325" s="135"/>
      <c r="G325" s="160"/>
      <c r="H325" s="175"/>
      <c r="I325" s="183"/>
      <c r="J325" s="191"/>
      <c r="K325" s="135">
        <v>1855</v>
      </c>
      <c r="L325" s="76"/>
      <c r="M325" s="136"/>
      <c r="N325" s="137"/>
      <c r="O325" s="96"/>
      <c r="P325" s="138"/>
      <c r="Q325" s="96"/>
      <c r="R325" s="135">
        <v>1855</v>
      </c>
      <c r="S325" s="96"/>
      <c r="T325" s="139"/>
      <c r="U325" s="12"/>
      <c r="W325" s="3"/>
      <c r="X325" s="3"/>
      <c r="Y325" s="3"/>
    </row>
    <row r="326" spans="1:28" ht="15" customHeight="1">
      <c r="A326" s="140"/>
      <c r="B326" s="141"/>
      <c r="C326" s="142"/>
      <c r="D326" s="143"/>
      <c r="E326" s="144"/>
      <c r="F326" s="143"/>
      <c r="G326" s="161"/>
      <c r="H326" s="176"/>
      <c r="I326" s="184"/>
      <c r="J326" s="192"/>
      <c r="K326" s="143"/>
      <c r="L326" s="143"/>
      <c r="M326" s="145"/>
      <c r="N326" s="145"/>
      <c r="O326" s="145"/>
      <c r="P326" s="145"/>
      <c r="Q326" s="145"/>
      <c r="R326" s="145"/>
      <c r="S326" s="145"/>
      <c r="T326" s="145"/>
      <c r="U326" s="12"/>
      <c r="W326" s="3"/>
      <c r="X326" s="3"/>
      <c r="Y326" s="3"/>
    </row>
    <row r="327" spans="1:28">
      <c r="AA327" s="147"/>
      <c r="AB327" s="12"/>
    </row>
    <row r="328" spans="1:28">
      <c r="B328" s="148"/>
      <c r="AA328" s="147"/>
      <c r="AB328" s="12"/>
    </row>
    <row r="329" spans="1:28">
      <c r="B329" s="148"/>
      <c r="AA329" s="147"/>
      <c r="AB329" s="12"/>
    </row>
    <row r="330" spans="1:28">
      <c r="B330" s="148"/>
      <c r="AA330" s="147"/>
      <c r="AB330" s="12"/>
    </row>
    <row r="331" spans="1:28">
      <c r="B331" s="148"/>
      <c r="AA331" s="147"/>
      <c r="AB331" s="12"/>
    </row>
    <row r="332" spans="1:28">
      <c r="B332" s="148"/>
      <c r="AA332" s="147"/>
      <c r="AB332" s="12"/>
    </row>
    <row r="333" spans="1:28">
      <c r="B333" s="148"/>
      <c r="AA333" s="147"/>
      <c r="AB333" s="12"/>
    </row>
    <row r="334" spans="1:28">
      <c r="B334" s="148"/>
      <c r="AA334" s="147"/>
      <c r="AB334" s="12"/>
    </row>
    <row r="335" spans="1:28">
      <c r="B335" s="148"/>
      <c r="AA335" s="147"/>
      <c r="AB335" s="12"/>
    </row>
    <row r="336" spans="1:28">
      <c r="B336" s="148"/>
      <c r="AA336" s="147"/>
      <c r="AB336" s="12"/>
    </row>
    <row r="337" spans="2:2">
      <c r="B337" s="148"/>
    </row>
  </sheetData>
  <mergeCells count="114">
    <mergeCell ref="A311:T311"/>
    <mergeCell ref="A319:T319"/>
    <mergeCell ref="A229:T229"/>
    <mergeCell ref="A241:T241"/>
    <mergeCell ref="A251:T251"/>
    <mergeCell ref="A268:T268"/>
    <mergeCell ref="A292:T292"/>
    <mergeCell ref="A296:T296"/>
    <mergeCell ref="O201:O202"/>
    <mergeCell ref="P201:P202"/>
    <mergeCell ref="Q201:Q202"/>
    <mergeCell ref="R201:R202"/>
    <mergeCell ref="S201:S202"/>
    <mergeCell ref="T201:T202"/>
    <mergeCell ref="I201:I202"/>
    <mergeCell ref="J201:J202"/>
    <mergeCell ref="K201:K202"/>
    <mergeCell ref="L201:L202"/>
    <mergeCell ref="M201:M202"/>
    <mergeCell ref="N201:N202"/>
    <mergeCell ref="A201:A202"/>
    <mergeCell ref="D201:D202"/>
    <mergeCell ref="E201:E202"/>
    <mergeCell ref="F201:F202"/>
    <mergeCell ref="G201:G202"/>
    <mergeCell ref="H201:H202"/>
    <mergeCell ref="O198:O199"/>
    <mergeCell ref="P198:P199"/>
    <mergeCell ref="Q198:Q199"/>
    <mergeCell ref="R198:R199"/>
    <mergeCell ref="S198:S199"/>
    <mergeCell ref="T198:T199"/>
    <mergeCell ref="I198:I199"/>
    <mergeCell ref="J198:J199"/>
    <mergeCell ref="K198:K199"/>
    <mergeCell ref="L198:L199"/>
    <mergeCell ref="M198:M199"/>
    <mergeCell ref="N198:N199"/>
    <mergeCell ref="A165:T165"/>
    <mergeCell ref="A176:T176"/>
    <mergeCell ref="A185:T185"/>
    <mergeCell ref="A190:T190"/>
    <mergeCell ref="A198:A199"/>
    <mergeCell ref="D198:D199"/>
    <mergeCell ref="E198:E199"/>
    <mergeCell ref="F198:F199"/>
    <mergeCell ref="G198:G199"/>
    <mergeCell ref="H198:H199"/>
    <mergeCell ref="P157:P158"/>
    <mergeCell ref="Q157:Q158"/>
    <mergeCell ref="R157:R158"/>
    <mergeCell ref="S157:S158"/>
    <mergeCell ref="T157:T158"/>
    <mergeCell ref="A159:T159"/>
    <mergeCell ref="J157:J158"/>
    <mergeCell ref="K157:K158"/>
    <mergeCell ref="L157:L158"/>
    <mergeCell ref="M157:M158"/>
    <mergeCell ref="N157:N158"/>
    <mergeCell ref="O157:O158"/>
    <mergeCell ref="A157:A158"/>
    <mergeCell ref="D157:D158"/>
    <mergeCell ref="E157:E158"/>
    <mergeCell ref="F157:F158"/>
    <mergeCell ref="G157:G158"/>
    <mergeCell ref="H157:H158"/>
    <mergeCell ref="I157:I158"/>
    <mergeCell ref="L154:L155"/>
    <mergeCell ref="M154:M155"/>
    <mergeCell ref="A139:T139"/>
    <mergeCell ref="A154:A155"/>
    <mergeCell ref="D154:D155"/>
    <mergeCell ref="E154:E155"/>
    <mergeCell ref="F154:F155"/>
    <mergeCell ref="G154:G155"/>
    <mergeCell ref="H154:H155"/>
    <mergeCell ref="I154:I155"/>
    <mergeCell ref="J154:J155"/>
    <mergeCell ref="K154:K155"/>
    <mergeCell ref="R154:R155"/>
    <mergeCell ref="S154:S155"/>
    <mergeCell ref="T154:T155"/>
    <mergeCell ref="N154:N155"/>
    <mergeCell ref="O154:O155"/>
    <mergeCell ref="P154:P155"/>
    <mergeCell ref="Q154:Q155"/>
    <mergeCell ref="A74:T74"/>
    <mergeCell ref="A92:T92"/>
    <mergeCell ref="A101:T101"/>
    <mergeCell ref="A112:T112"/>
    <mergeCell ref="A121:T121"/>
    <mergeCell ref="N64:N66"/>
    <mergeCell ref="O64:O66"/>
    <mergeCell ref="P64:P66"/>
    <mergeCell ref="Q64:Q66"/>
    <mergeCell ref="R64:R66"/>
    <mergeCell ref="S64:S66"/>
    <mergeCell ref="H64:H66"/>
    <mergeCell ref="I64:I66"/>
    <mergeCell ref="J64:J66"/>
    <mergeCell ref="K64:K66"/>
    <mergeCell ref="L64:L66"/>
    <mergeCell ref="M64:M66"/>
    <mergeCell ref="A3:T3"/>
    <mergeCell ref="A15:T15"/>
    <mergeCell ref="A33:T33"/>
    <mergeCell ref="A43:T43"/>
    <mergeCell ref="A60:T60"/>
    <mergeCell ref="A64:A66"/>
    <mergeCell ref="D64:D66"/>
    <mergeCell ref="E64:E66"/>
    <mergeCell ref="F64:F66"/>
    <mergeCell ref="G64:G66"/>
    <mergeCell ref="T64:T66"/>
  </mergeCells>
  <pageMargins left="0.19685039370078741" right="0.19685039370078741" top="0.55118110236220474" bottom="0.55118110236220474" header="0.31496062992125984" footer="0.11811023622047245"/>
  <pageSetup paperSize="9" scale="75" orientation="portrait" r:id="rId1"/>
  <rowBreaks count="2" manualBreakCount="2">
    <brk id="73" max="16383" man="1"/>
    <brk id="25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Lathund 2023</vt:lpstr>
      <vt:lpstr>'Lathund 2023'!Utskriftsområde</vt:lpstr>
      <vt:lpstr>'Lathund 2023'!Utskriftsrubriker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Marita Häggblom</dc:creator>
  <cp:lastModifiedBy>Malin Torma</cp:lastModifiedBy>
  <cp:lastPrinted>2022-12-20T13:24:25Z</cp:lastPrinted>
  <dcterms:created xsi:type="dcterms:W3CDTF">2022-12-06T06:31:25Z</dcterms:created>
  <dcterms:modified xsi:type="dcterms:W3CDTF">2022-12-20T13:24:28Z</dcterms:modified>
</cp:coreProperties>
</file>